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b266b3f5b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ese" sheetId="1" r:id="R368e6e5a83d14f71"/>
    <x:sheet xmlns:r="http://schemas.openxmlformats.org/officeDocument/2006/relationships" name="Evaluation" sheetId="2" r:id="Rd6ee469b76a94d24"/>
    <x:sheet xmlns:r="http://schemas.openxmlformats.org/officeDocument/2006/relationships" name="Arrets" sheetId="3" r:id="Rebe19ff082eb43e3"/>
    <x:sheet xmlns:r="http://schemas.openxmlformats.org/officeDocument/2006/relationships" name="Referentiel" sheetId="4" r:id="Rd0906ad225c74095"/>
    <x:sheet xmlns:r="http://schemas.openxmlformats.org/officeDocument/2006/relationships" name="Methode" sheetId="5" r:id="R70c1d9b66d09494d"/>
    <x:sheet xmlns:r="http://schemas.openxmlformats.org/officeDocument/2006/relationships" name="Sources" sheetId="6" r:id="R6a1b31ea6bfe4c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0.00"/>
    <x:numFmt numFmtId="202" formatCode="dd/mm/yyyy"/>
    <x:numFmt numFmtId="203" formatCode="0%"/>
  </x:numFmts>
  <x:fonts count="15">
    <x:font>
      <x:sz val="11"/>
      <x:name val="Carlito"/>
    </x:font>
    <x:font>
      <x:b/>
      <x:sz val="15"/>
      <x:color rgb="FF2E4057"/>
      <x:name val="Arial"/>
    </x:font>
    <x:font>
      <x:i/>
      <x:sz val="10"/>
      <x:color rgb="FF2E4057"/>
      <x:name val="Arial"/>
    </x:font>
    <x:font>
      <x:b/>
      <x:sz val="10"/>
      <x:color rgb="FF2E4057"/>
      <x:name val="Arial"/>
    </x:font>
    <x:font>
      <x:sz val="10"/>
      <x:color rgb="FF2E4057"/>
      <x:name val="Arial"/>
    </x:font>
    <x:font>
      <x:b/>
      <x:sz val="10"/>
      <x:color rgb="FFFFFFFF"/>
      <x:name val="Arial"/>
    </x:font>
    <x:font>
      <x:i/>
      <x:sz val="9"/>
      <x:color rgb="FF5B6573"/>
      <x:name val="Arial"/>
    </x:font>
    <x:font>
      <x:b/>
      <x:sz val="10"/>
      <x:color rgb="FFC00000"/>
      <x:name val="Arial"/>
    </x:font>
    <x:font>
      <x:b/>
      <x:sz val="14"/>
      <x:color rgb="FF2E4057"/>
      <x:name val="Arial"/>
    </x:font>
    <x:font>
      <x:b/>
      <x:sz val="11"/>
      <x:color rgb="FF2E4057"/>
      <x:name val="Arial"/>
    </x:font>
    <x:font>
      <x:sz val="9"/>
      <x:color rgb="FF2E4057"/>
      <x:name val="Arial"/>
    </x:font>
    <x:font>
      <x:i/>
      <x:sz val="10"/>
      <x:color rgb="FF5B6573"/>
      <x:name val="Arial"/>
    </x:font>
    <x:font>
      <x:b/>
      <x:sz val="10"/>
      <x:color rgb="FF0B6EA8"/>
      <x:name val="Arial"/>
    </x:font>
    <x:font>
      <x:b/>
      <x:sz val="10"/>
      <x:color rgb="FF2F7D68"/>
      <x:name val="Arial"/>
    </x:font>
    <x:font>
      <x:sz val="9"/>
      <x:color rgb="FF0B6EA8"/>
      <x:name val="Arial"/>
    </x:font>
  </x:fonts>
  <x:fills count="1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3F4F6"/>
      </x:patternFill>
    </x:fill>
    <x:fill>
      <x:patternFill patternType="solid">
        <x:fgColor rgb="FF2E4057"/>
      </x:patternFill>
    </x:fill>
    <x:fill>
      <x:patternFill patternType="solid">
        <x:fgColor rgb="FF2F7D68"/>
      </x:patternFill>
    </x:fill>
    <x:fill>
      <x:patternFill patternType="solid">
        <x:fgColor rgb="FFF4CCCC"/>
      </x:patternFill>
    </x:fill>
    <x:fill>
      <x:patternFill patternType="solid">
        <x:fgColor rgb="FFC00000"/>
      </x:patternFill>
    </x:fill>
    <x:fill>
      <x:patternFill patternType="solid">
        <x:fgColor rgb="FFFCE4D6"/>
      </x:patternFill>
    </x:fill>
    <x:fill>
      <x:patternFill patternType="solid">
        <x:fgColor rgb="FF0B6EA8"/>
      </x:patternFill>
    </x:fill>
    <x:fill>
      <x:patternFill patternType="solid">
        <x:fgColor rgb="FFE7F2F8"/>
      </x:patternFill>
    </x:fill>
    <x:fill>
      <x:patternFill patternType="solid">
        <x:fgColor rgb="FFEAF5E3"/>
      </x:patternFill>
    </x:fill>
    <x:fill>
      <x:patternFill patternType="solid">
        <x:fgColor rgb="FFF2F8ED"/>
      </x:patternFill>
    </x:fill>
    <x:fill>
      <x:patternFill patternType="solid">
        <x:fgColor rgb="FFDDEFD3"/>
      </x:patternFill>
    </x:fill>
  </x:fills>
  <x:borders count="7">
    <x:border/>
    <x:border>
      <x:bottom style="medium">
        <x:color rgb="FF6BB443"/>
      </x:bottom>
    </x:border>
    <x:border>
      <x:left style="thin">
        <x:color rgb="FFC9D2DC"/>
      </x:left>
      <x:right style="thin">
        <x:color rgb="FFC9D2DC"/>
      </x:right>
      <x:top style="thin">
        <x:color rgb="FFC9D2DC"/>
      </x:top>
      <x:bottom style="thin">
        <x:color rgb="FFC9D2DC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C9D2DC"/>
      </x:bottom>
    </x:border>
    <x:border>
      <x:top style="thin">
        <x:color rgb="FFC9D2DC"/>
      </x:top>
      <x:bottom style="thin">
        <x:color rgb="FFC9D2DC"/>
      </x:bottom>
    </x:border>
    <x:border>
      <x:left style="medium">
        <x:color rgb="FF2E4057"/>
      </x:left>
      <x:right style="medium">
        <x:color rgb="FF2E4057"/>
      </x:right>
      <x:top style="medium">
        <x:color rgb="FF2E4057"/>
      </x:top>
      <x:bottom style="medium">
        <x:color rgb="FF2E4057"/>
      </x:bottom>
    </x:border>
  </x:borders>
  <x:cellStyleXfs count="1">
    <x:xf numFmtId="0" fontId="0" fillId="0" borderId="0"/>
  </x:cellStyleXfs>
  <x:cellXfs count="19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200" fontId="3" fillId="3" borderId="2" xfId="0" applyNumberFormat="1" applyFont="1" applyFill="1" applyBorder="1"/>
    <x:xf numFmtId="201" fontId="4" fillId="2" borderId="2" xfId="0" applyNumberFormat="1" applyFont="1" applyFill="1" applyBorder="1"/>
    <x:xf numFmtId="202" fontId="4" fillId="2" borderId="2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3" xfId="0" applyNumberFormat="1" applyFont="1" applyFill="1" applyBorder="1"/>
    <x:xf numFmtId="0" fontId="5" fillId="4" borderId="3" xfId="0" applyNumberFormat="1" applyFont="1" applyFill="1" applyBorder="1" applyAlignment="1">
      <x:alignment wrapText="1"/>
    </x:xf>
    <x:xf numFmtId="0" fontId="5" fillId="4" borderId="3" xfId="0" applyNumberFormat="1" applyFont="1" applyFill="1" applyBorder="1" applyAlignment="1">
      <x:alignment horizont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4" xfId="0" applyNumberFormat="1" applyFont="1" applyFill="1" applyBorder="1" applyAlignment="1">
      <x:alignment vertical="top"/>
    </x:xf>
    <x:xf numFmtId="0" fontId="4" fillId="0" borderId="5" xfId="0" applyNumberFormat="1" applyFont="1" applyFill="1" applyBorder="1" applyAlignment="1">
      <x:alignment vertical="top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horizontal="center" vertical="top"/>
    </x:xf>
    <x:xf numFmtId="0" fontId="4" fillId="0" borderId="5" xfId="0" applyNumberFormat="1" applyFont="1" applyFill="1" applyBorder="1" applyAlignment="1">
      <x:alignment horizontal="center" vertical="top"/>
    </x:xf>
    <x:xf numFmtId="0" fontId="4" fillId="0" borderId="4" xfId="0" applyNumberFormat="1" applyFont="1" applyFill="1" applyBorder="1" applyAlignment="1">
      <x:alignment horizontal="center" vertical="top" wrapText="1"/>
    </x:xf>
    <x:xf numFmtId="0" fontId="4" fillId="0" borderId="5" xfId="0" applyNumberFormat="1" applyFont="1" applyFill="1" applyBorder="1" applyAlignment="1">
      <x:alignment horizontal="center" vertical="top" wrapText="1"/>
    </x:xf>
    <x:xf numFmtId="0" fontId="4" fillId="2" borderId="4" xfId="0" applyNumberFormat="1" applyFont="1" applyFill="1" applyBorder="1" applyAlignment="1">
      <x:alignment horizontal="center" vertical="top" wrapText="1"/>
    </x:xf>
    <x:xf numFmtId="0" fontId="4" fillId="2" borderId="4" xfId="0" applyNumberFormat="1" applyFont="1" applyFill="1" applyBorder="1" applyAlignment="1">
      <x:alignment vertical="top" wrapText="1"/>
    </x:xf>
    <x:xf numFmtId="0" fontId="4" fillId="2" borderId="5" xfId="0" applyNumberFormat="1" applyFont="1" applyFill="1" applyBorder="1" applyAlignment="1">
      <x:alignment horizontal="center" vertical="top" wrapText="1"/>
    </x:xf>
    <x:xf numFmtId="0" fontId="4" fillId="2" borderId="5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horizontal="center" vertical="top"/>
    </x:xf>
    <x:xf numFmtId="0" fontId="4" fillId="3" borderId="5" xfId="0" applyNumberFormat="1" applyFont="1" applyFill="1" applyBorder="1" applyAlignment="1">
      <x:alignment horizontal="center" vertical="top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3" xfId="0" applyNumberFormat="1" applyFont="1" applyFill="1" applyBorder="1"/>
    <x:xf numFmtId="0" fontId="5" fillId="5" borderId="3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horizont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203" fontId="3" fillId="0" borderId="5" xfId="0" applyNumberFormat="1" applyFont="1" applyFill="1" applyBorder="1"/>
    <x:xf numFmtId="0" fontId="3" fillId="0" borderId="4" xfId="0" applyNumberFormat="1" applyFont="1" applyFill="1" applyBorder="1" applyAlignment="1">
      <x:alignment horizontal="center"/>
    </x:xf>
    <x:xf numFmtId="0" fontId="4" fillId="0" borderId="4" xfId="0" applyNumberFormat="1" applyFont="1" applyFill="1" applyBorder="1" applyAlignment="1">
      <x:alignment horizontal="center"/>
    </x:xf>
    <x:xf numFmtId="0" fontId="3" fillId="0" borderId="5" xfId="0" applyNumberFormat="1" applyFont="1" applyFill="1" applyBorder="1" applyAlignment="1">
      <x:alignment horizontal="center"/>
    </x:xf>
    <x:xf numFmtId="0" fontId="4" fillId="0" borderId="5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3" fillId="0" borderId="5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3" xfId="0" applyNumberFormat="1" applyFont="1" applyFill="1" applyBorder="1"/>
    <x:xf numFmtId="0" fontId="5" fillId="7" borderId="3" xfId="0" applyNumberFormat="1" applyFont="1" applyFill="1" applyBorder="1" applyAlignment="1">
      <x:alignment wrapText="1"/>
    </x:xf>
    <x:xf numFmtId="0" fontId="5" fillId="7" borderId="3" xfId="0" applyNumberFormat="1" applyFont="1" applyFill="1" applyBorder="1" applyAlignment="1">
      <x:alignment horizontal="center" wrapText="1"/>
    </x:xf>
    <x:xf numFmtId="0" fontId="5" fillId="7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5" fillId="4" borderId="4" xfId="0" applyNumberFormat="1" applyFont="1" applyFill="1" applyBorder="1"/>
    <x:xf numFmtId="0" fontId="5" fillId="4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6" xfId="0" applyNumberFormat="1" applyFont="1" applyFill="1" applyBorder="1"/>
    <x:xf numFmtId="0" fontId="8" fillId="8" borderId="6" xfId="0" applyNumberFormat="1" applyFont="1" applyFill="1" applyBorder="1" applyAlignment="1">
      <x:alignment wrapText="1"/>
    </x:xf>
    <x:xf numFmtId="0" fontId="8" fillId="8" borderId="6" xfId="0" applyNumberFormat="1" applyFont="1" applyFill="1" applyBorder="1" applyAlignment="1">
      <x:alignment horizontal="center" wrapText="1"/>
    </x:xf>
    <x:xf numFmtId="0" fontId="8" fillId="8" borderId="6" xfId="0" applyNumberFormat="1" applyFont="1" applyFill="1" applyBorder="1" applyAlignment="1">
      <x:alignment horizontal="center" vertical="center" wrapText="1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horizontal="center"/>
    </x:xf>
    <x:xf numFmtId="0" fontId="9" fillId="3" borderId="0" xfId="0" applyNumberFormat="1" applyFont="1" applyFill="1" applyBorder="1" applyAlignment="1">
      <x:alignment horizontal="center" vertical="center"/>
    </x:xf>
    <x:xf numFmtId="203" fontId="9" fillId="3" borderId="0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5" fillId="9" borderId="4" xfId="0" applyNumberFormat="1" applyFont="1" applyFill="1" applyBorder="1"/>
    <x:xf numFmtId="0" fontId="5" fillId="9" borderId="0" xfId="0" applyNumberFormat="1" applyFont="1" applyFill="1" applyBorder="1" applyAlignment="1">
      <x:alignment vertical="center"/>
    </x:xf>
    <x:xf numFmtId="0" fontId="5" fillId="9" borderId="4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0" fontId="3" fillId="10" borderId="0" xfId="0" applyNumberFormat="1" applyFont="1" applyFill="1" applyBorder="1"/>
    <x:xf numFmtId="0" fontId="3" fillId="10" borderId="2" xfId="0" applyNumberFormat="1" applyFont="1" applyFill="1" applyBorder="1"/>
    <x:xf numFmtId="0" fontId="3" fillId="10" borderId="2" xfId="0" applyNumberFormat="1" applyFont="1" applyFill="1" applyBorder="1" applyAlignment="1">
      <x:alignment wrapText="1"/>
    </x:xf>
    <x:xf numFmtId="0" fontId="3" fillId="10" borderId="2" xfId="0" applyNumberFormat="1" applyFont="1" applyFill="1" applyBorder="1" applyAlignment="1">
      <x:alignment vertical="center" wrapText="1"/>
    </x:xf>
    <x:xf numFmtId="0" fontId="10" fillId="0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4" xfId="0" applyNumberFormat="1" applyFont="1" applyFill="1" applyBorder="1" applyAlignment="1">
      <x:alignment horizontal="center" wrapText="1"/>
    </x:xf>
    <x:xf numFmtId="0" fontId="10" fillId="0" borderId="5" xfId="0" applyNumberFormat="1" applyFont="1" applyFill="1" applyBorder="1" applyAlignment="1">
      <x:alignment horizontal="center" wrapText="1"/>
    </x:xf>
    <x:xf numFmtId="0" fontId="9" fillId="3" borderId="0" xfId="0" applyNumberFormat="1" applyFont="1" applyFill="1" applyBorder="1" applyAlignment="1">
      <x:alignment horizontal="center" vertical="center" wrapText="1"/>
    </x:xf>
    <x:xf numFmtId="0" fontId="2" fillId="10" borderId="0" xfId="0" applyNumberFormat="1" applyFont="1" applyFill="1" applyBorder="1"/>
    <x:xf numFmtId="0" fontId="2" fillId="10" borderId="0" xfId="0" applyNumberFormat="1" applyFont="1" applyFill="1" applyBorder="1" applyAlignment="1">
      <x:alignment wrapText="1"/>
    </x:xf>
    <x:xf numFmtId="0" fontId="4" fillId="11" borderId="4" xfId="0" applyNumberFormat="1" applyFont="1" applyFill="1" applyBorder="1" applyAlignment="1">
      <x:alignment vertical="top" wrapText="1"/>
    </x:xf>
    <x:xf numFmtId="0" fontId="4" fillId="11" borderId="5" xfId="0" applyNumberFormat="1" applyFont="1" applyFill="1" applyBorder="1" applyAlignment="1">
      <x:alignment vertical="top" wrapText="1"/>
    </x:xf>
    <x:xf numFmtId="0" fontId="4" fillId="12" borderId="4" xfId="0" applyNumberFormat="1" applyFont="1" applyFill="1" applyBorder="1" applyAlignment="1">
      <x:alignment vertical="top" wrapText="1"/>
    </x:xf>
    <x:xf numFmtId="0" fontId="4" fillId="12" borderId="5" xfId="0" applyNumberFormat="1" applyFont="1" applyFill="1" applyBorder="1" applyAlignment="1">
      <x:alignment vertical="top" wrapText="1"/>
    </x:xf>
    <x:xf numFmtId="0" fontId="4" fillId="8" borderId="4" xfId="0" applyNumberFormat="1" applyFont="1" applyFill="1" applyBorder="1" applyAlignment="1">
      <x:alignment vertical="top" wrapText="1"/>
    </x:xf>
    <x:xf numFmtId="0" fontId="4" fillId="8" borderId="5" xfId="0" applyNumberFormat="1" applyFont="1" applyFill="1" applyBorder="1" applyAlignment="1">
      <x:alignment vertical="top" wrapText="1"/>
    </x:xf>
    <x:xf numFmtId="0" fontId="4" fillId="6" borderId="4" xfId="0" applyNumberFormat="1" applyFont="1" applyFill="1" applyBorder="1" applyAlignment="1">
      <x:alignment vertical="top" wrapText="1"/>
    </x:xf>
    <x:xf numFmtId="0" fontId="4" fillId="6" borderId="5" xfId="0" applyNumberFormat="1" applyFont="1" applyFill="1" applyBorder="1" applyAlignment="1">
      <x:alignment vertical="top" wrapText="1"/>
    </x:xf>
    <x:xf numFmtId="0" fontId="11" fillId="0" borderId="0" xfId="0" applyNumberFormat="1" applyFont="1" applyFill="1" applyBorder="1"/>
    <x:xf numFmtId="0" fontId="12" fillId="10" borderId="0" xfId="0" applyNumberFormat="1" applyFont="1" applyFill="1" applyBorder="1"/>
    <x:xf numFmtId="0" fontId="12" fillId="10" borderId="0" xfId="0" applyNumberFormat="1" applyFont="1" applyFill="1" applyBorder="1" applyAlignment="1">
      <x:alignment horizontal="center"/>
    </x:xf>
    <x:xf numFmtId="0" fontId="12" fillId="10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4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6" borderId="4" xfId="0" applyNumberFormat="1" applyFont="1" applyFill="1" applyBorder="1" applyAlignment="1">
      <x:alignment wrapText="1"/>
    </x:xf>
    <x:xf numFmtId="0" fontId="0" fillId="8" borderId="5" xfId="0" applyNumberFormat="1" applyFont="1" applyFill="1" applyBorder="1" applyAlignment="1">
      <x:alignment wrapText="1"/>
    </x:xf>
    <x:xf numFmtId="0" fontId="0" fillId="2" borderId="5" xfId="0" applyNumberFormat="1" applyFont="1" applyFill="1" applyBorder="1" applyAlignment="1">
      <x:alignment wrapText="1"/>
    </x:xf>
    <x:xf numFmtId="0" fontId="0" fillId="13" borderId="5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13" fillId="11" borderId="0" xfId="0" applyNumberFormat="1" applyFont="1" applyFill="1" applyBorder="1"/>
    <x:xf numFmtId="0" fontId="13" fillId="11" borderId="0" xfId="0" applyNumberFormat="1" applyFont="1" applyFill="1" applyBorder="1" applyAlignment="1">
      <x:alignment horizontal="center"/>
    </x:xf>
    <x:xf numFmtId="0" fontId="13" fillId="11" borderId="0" xfId="0" applyNumberFormat="1" applyFont="1" applyFill="1" applyBorder="1" applyAlignment="1">
      <x:alignment horizontal="center" vertical="center"/>
    </x:xf>
    <x:xf numFmtId="0" fontId="5" fillId="7" borderId="4" xfId="0" applyNumberFormat="1" applyFont="1" applyFill="1" applyBorder="1"/>
    <x:xf numFmtId="0" fontId="5" fillId="7" borderId="4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horizont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12" fillId="0" borderId="4" xfId="0" applyNumberFormat="1" applyFont="1" applyFill="1" applyBorder="1" applyAlignment="1">
      <x:alignment vertical="top"/>
    </x:xf>
    <x:xf numFmtId="0" fontId="12" fillId="0" borderId="5" xfId="0" applyNumberFormat="1" applyFont="1" applyFill="1" applyBorder="1" applyAlignment="1">
      <x:alignment vertical="top"/>
    </x:xf>
    <x:xf numFmtId="0" fontId="14" fillId="0" borderId="4" xfId="0" applyNumberFormat="1" applyFont="1" applyFill="1" applyBorder="1" applyAlignment="1">
      <x:alignment vertical="top" wrapText="1"/>
    </x:xf>
    <x:xf numFmtId="0" fontId="14" fillId="0" borderId="5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horizontal="center" vertical="center"/>
    </x:xf>
    <x:xf numFmtId="0" fontId="4" fillId="0" borderId="5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horizontal="center" vertical="center"/>
    </x:xf>
    <x:xf numFmtId="0" fontId="10" fillId="0" borderId="4" xfId="0" applyNumberFormat="1" applyFont="1" applyFill="1" applyBorder="1" applyAlignment="1">
      <x:alignment vertical="center" wrapText="1"/>
    </x:xf>
    <x:xf numFmtId="0" fontId="10" fillId="0" borderId="4" xfId="0" applyNumberFormat="1" applyFont="1" applyFill="1" applyBorder="1" applyAlignment="1">
      <x:alignment horizontal="center" vertical="center" wrapText="1"/>
    </x:xf>
    <x:xf numFmtId="0" fontId="10" fillId="0" borderId="5" xfId="0" applyNumberFormat="1" applyFont="1" applyFill="1" applyBorder="1" applyAlignment="1">
      <x:alignment vertical="center" wrapText="1"/>
    </x:xf>
    <x:xf numFmtId="0" fontId="10" fillId="0" borderId="5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/>
    </x:xf>
    <x:xf numFmtId="201" fontId="4" fillId="2" borderId="2" xfId="0" applyNumberFormat="1" applyFont="1" applyFill="1" applyBorder="1" applyAlignment="1">
      <x:alignment vertical="center"/>
    </x:xf>
    <x:xf numFmtId="200" fontId="3" fillId="3" borderId="2" xfId="0" applyNumberFormat="1" applyFont="1" applyFill="1" applyBorder="1" applyAlignment="1">
      <x:alignment vertical="center"/>
    </x:xf>
    <x:xf numFmtId="202" fontId="4" fillId="2" borderId="2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horizontal="center" vertical="center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horizontal="center"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5" xfId="0" applyNumberFormat="1" applyFont="1" applyFill="1" applyBorder="1" applyAlignment="1">
      <x:alignment vertical="center" wrapText="1"/>
    </x:xf>
    <x:xf numFmtId="0" fontId="4" fillId="3" borderId="5" xfId="0" applyNumberFormat="1" applyFont="1" applyFill="1" applyBorder="1" applyAlignment="1">
      <x:alignment horizontal="center" vertical="center"/>
    </x:xf>
    <x:xf numFmtId="0" fontId="3" fillId="0" borderId="4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horizontal="center" vertical="center"/>
    </x:xf>
    <x:xf numFmtId="0" fontId="3" fillId="0" borderId="5" xfId="0" applyNumberFormat="1" applyFont="1" applyFill="1" applyBorder="1" applyAlignment="1">
      <x:alignment vertical="center"/>
    </x:xf>
    <x:xf numFmtId="0" fontId="3" fillId="0" borderId="5" xfId="0" applyNumberFormat="1" applyFont="1" applyFill="1" applyBorder="1" applyAlignment="1">
      <x:alignment horizontal="center" vertical="center"/>
    </x:xf>
    <x:xf numFmtId="203" fontId="3" fillId="0" borderId="5" xfId="0" applyNumberFormat="1" applyFont="1" applyFill="1" applyBorder="1" applyAlignment="1">
      <x:alignment vertical="center"/>
    </x:xf>
    <x:xf numFmtId="0" fontId="3" fillId="0" borderId="5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vertical="center"/>
    </x:xf>
    <x:xf numFmtId="0" fontId="2" fillId="10" borderId="0" xfId="0" applyNumberFormat="1" applyFont="1" applyFill="1" applyBorder="1" applyAlignment="1">
      <x:alignment vertical="center" wrapText="1"/>
    </x:xf>
    <x:xf numFmtId="0" fontId="4" fillId="11" borderId="4" xfId="0" applyNumberFormat="1" applyFont="1" applyFill="1" applyBorder="1" applyAlignment="1">
      <x:alignment vertical="center" wrapText="1"/>
    </x:xf>
    <x:xf numFmtId="0" fontId="4" fillId="12" borderId="4" xfId="0" applyNumberFormat="1" applyFont="1" applyFill="1" applyBorder="1" applyAlignment="1">
      <x:alignment vertical="center" wrapText="1"/>
    </x:xf>
    <x:xf numFmtId="0" fontId="4" fillId="8" borderId="4" xfId="0" applyNumberFormat="1" applyFont="1" applyFill="1" applyBorder="1" applyAlignment="1">
      <x:alignment vertical="center" wrapText="1"/>
    </x:xf>
    <x:xf numFmtId="0" fontId="4" fillId="6" borderId="4" xfId="0" applyNumberFormat="1" applyFont="1" applyFill="1" applyBorder="1" applyAlignment="1">
      <x:alignment vertical="center" wrapText="1"/>
    </x:xf>
    <x:xf numFmtId="0" fontId="4" fillId="11" borderId="5" xfId="0" applyNumberFormat="1" applyFont="1" applyFill="1" applyBorder="1" applyAlignment="1">
      <x:alignment vertical="center" wrapText="1"/>
    </x:xf>
    <x:xf numFmtId="0" fontId="4" fillId="12" borderId="5" xfId="0" applyNumberFormat="1" applyFont="1" applyFill="1" applyBorder="1" applyAlignment="1">
      <x:alignment vertical="center" wrapText="1"/>
    </x:xf>
    <x:xf numFmtId="0" fontId="4" fillId="8" borderId="5" xfId="0" applyNumberFormat="1" applyFont="1" applyFill="1" applyBorder="1" applyAlignment="1">
      <x:alignment vertical="center" wrapText="1"/>
    </x:xf>
    <x:xf numFmtId="0" fontId="4" fillId="6" borderId="5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/>
    </x:xf>
    <x:xf numFmtId="0" fontId="0" fillId="6" borderId="4" xfId="0" applyNumberFormat="1" applyFont="1" applyFill="1" applyBorder="1" applyAlignment="1">
      <x:alignment vertical="center" wrapText="1"/>
    </x:xf>
    <x:xf numFmtId="0" fontId="0" fillId="8" borderId="5" xfId="0" applyNumberFormat="1" applyFont="1" applyFill="1" applyBorder="1" applyAlignment="1">
      <x:alignment vertical="center" wrapText="1"/>
    </x:xf>
    <x:xf numFmtId="0" fontId="0" fillId="2" borderId="5" xfId="0" applyNumberFormat="1" applyFont="1" applyFill="1" applyBorder="1" applyAlignment="1">
      <x:alignment vertical="center" wrapText="1"/>
    </x:xf>
    <x:xf numFmtId="0" fontId="0" fillId="13" borderId="5" xfId="0" applyNumberFormat="1" applyFont="1" applyFill="1" applyBorder="1" applyAlignment="1">
      <x:alignment vertical="center" wrapText="1"/>
    </x:xf>
    <x:xf numFmtId="0" fontId="12" fillId="0" borderId="4" xfId="0" applyNumberFormat="1" applyFont="1" applyFill="1" applyBorder="1" applyAlignment="1">
      <x:alignment vertical="center"/>
    </x:xf>
    <x:xf numFmtId="0" fontId="14" fillId="0" borderId="4" xfId="0" applyNumberFormat="1" applyFont="1" applyFill="1" applyBorder="1" applyAlignment="1">
      <x:alignment vertical="center" wrapText="1"/>
    </x:xf>
    <x:xf numFmtId="0" fontId="12" fillId="0" borderId="5" xfId="0" applyNumberFormat="1" applyFont="1" applyFill="1" applyBorder="1" applyAlignment="1">
      <x:alignment vertical="center"/>
    </x:xf>
    <x:xf numFmtId="0" fontId="14" fillId="0" borderId="5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1">
    <x:dxf>
      <x:font>
        <x:b/>
        <x:color rgb="FF245B1A"/>
      </x:font>
      <x:fill>
        <x:patternFill patternType="solid">
          <x:bgColor rgb="FFDDEFD3"/>
        </x:patternFill>
      </x:fill>
    </x:dxf>
    <x:dxf>
      <x:font>
        <x:b/>
        <x:color rgb="FF2F6B2A"/>
      </x:font>
      <x:fill>
        <x:patternFill patternType="solid">
          <x:bgColor rgb="FFEAF5E3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9C57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9C5700"/>
      </x:font>
      <x:fill>
        <x:patternFill patternType="solid">
          <x:bgColor rgb="FFFCE4D6"/>
        </x:patternFill>
      </x:fill>
    </x:dxf>
    <x:dxf>
      <x:font>
        <x:b/>
        <x:color rgb="FF2F7D68"/>
      </x:font>
      <x:fill>
        <x:patternFill patternType="solid">
          <x:bgColor rgb="FFEAF5E3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9C5700"/>
      </x:font>
      <x:fill>
        <x:patternFill patternType="solid">
          <x:bgColor rgb="FFFCE4D6"/>
        </x:patternFill>
      </x:fill>
    </x:dxf>
    <x:dxf>
      <x:font>
        <x:b/>
        <x:color rgb="FF2F7D68"/>
      </x:font>
      <x:fill>
        <x:patternFill patternType="solid">
          <x:bgColor rgb="FFEAF5E3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9C57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9C5700"/>
      </x:font>
      <x:fill>
        <x:patternFill patternType="solid">
          <x:bgColor rgb="FFFCE4D6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2F7D68"/>
      </x:font>
      <x:fill>
        <x:patternFill patternType="solid">
          <x:bgColor rgb="FFEAF5E3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9C5700"/>
      </x:font>
      <x:fill>
        <x:patternFill patternType="solid">
          <x:bgColor rgb="FFFCE4D6"/>
        </x:patternFill>
      </x:fill>
    </x:dxf>
    <x:dxf>
      <x:font>
        <x:b/>
        <x:color rgb="FF2F7D68"/>
      </x:font>
      <x:fill>
        <x:patternFill patternType="solid">
          <x:bgColor rgb="FFEAF5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e1cdd7be14b37" /><Relationship Type="http://schemas.openxmlformats.org/officeDocument/2006/relationships/theme" Target="/xl/theme/theme1.xml" Id="R1fb40c2519e84c32" /><Relationship Type="http://schemas.openxmlformats.org/officeDocument/2006/relationships/sharedStrings" Target="/xl/sharedStrings.xml" Id="R3b8c09443a0841c1" /><Relationship Type="http://schemas.openxmlformats.org/officeDocument/2006/relationships/worksheet" Target="/xl/worksheets/sheet1.xml" Id="R368e6e5a83d14f71" /><Relationship Type="http://schemas.openxmlformats.org/officeDocument/2006/relationships/worksheet" Target="/xl/worksheets/sheet2.xml" Id="Rd6ee469b76a94d24" /><Relationship Type="http://schemas.openxmlformats.org/officeDocument/2006/relationships/worksheet" Target="/xl/worksheets/sheet3.xml" Id="Rebe19ff082eb43e3" /><Relationship Type="http://schemas.openxmlformats.org/officeDocument/2006/relationships/worksheet" Target="/xl/worksheets/sheet4.xml" Id="Rd0906ad225c74095" /><Relationship Type="http://schemas.openxmlformats.org/officeDocument/2006/relationships/worksheet" Target="/xl/worksheets/sheet5.xml" Id="R70c1d9b66d09494d" /><Relationship Type="http://schemas.openxmlformats.org/officeDocument/2006/relationships/worksheet" Target="/xl/worksheets/sheet6.xml" Id="R6a1b31ea6bfe4cb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38239fe22a44ef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49029caa01854b00" /></Relationships>
</file>

<file path=xl/drawings/drawing1.xml><?xml version="1.0" encoding="utf-8"?>
<xdr:wsDr xmlns:xdr="http://schemas.openxmlformats.org/drawingml/2006/spreadsheetDrawing">
  <xdr:oneCellAnchor>
    <xdr:from>
      <xdr:col>6</xdr:col>
      <xdr:colOff>0</xdr:colOff>
      <xdr:row>1</xdr:row>
      <xdr:rowOff>0</xdr:rowOff>
    </xdr:from>
    <xdr:ext cx="1714500" cy="657225"/>
    <xdr:pic>
      <xdr:nvPicPr>
        <xdr:cNvPr id="1" name="a1c698e2-ca5b-43cc-9da5-977e525a277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38239fe22a44ef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6</xdr:col>
      <xdr:colOff>0</xdr:colOff>
      <xdr:row>1</xdr:row>
      <xdr:rowOff>0</xdr:rowOff>
    </xdr:from>
    <xdr:ext cx="1524000" cy="590550"/>
    <xdr:pic>
      <xdr:nvPicPr>
        <xdr:cNvPr id="1" name="aa86c0bb-6eed-47c2-bac8-c84833535de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9029caa01854b0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f275cd0edd7412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2.xml" Id="R544ce9c6e8aa4d77" /></Relationships>
</file>

<file path=xl/worksheets/sheet1.xml><?xml version="1.0" encoding="utf-8"?>
<x:worksheet xmlns:x="http://schemas.openxmlformats.org/spreadsheetml/2006/main">
  <x:sheetPr>
    <x:tabColor rgb="FF2E4057"/>
  </x:sheetPr>
  <x:sheetViews>
    <x:sheetView showGridLines="0" workbookViewId="0"/>
  </x:sheetViews>
  <x:sheetFormatPr defaultRowHeight="15"/>
  <x:cols>
    <x:col min="1" max="1" width="40" hidden="0" customWidth="1"/>
    <x:col min="2" max="2" width="14" hidden="0" customWidth="1"/>
    <x:col min="3" max="3" width="29" hidden="0" customWidth="1"/>
    <x:col min="4" max="4" width="27" hidden="0" customWidth="1"/>
    <x:col min="5" max="5" width="18" hidden="0" customWidth="1"/>
    <x:col min="6" max="6" width="13" hidden="0" customWidth="1"/>
    <x:col min="7" max="7" width="5" hidden="0" customWidth="1"/>
    <x:col min="8" max="8" width="34" hidden="0" customWidth="1"/>
  </x:cols>
  <x:sheetData>
    <x:row r="2">
      <x:c r="A2" s="3" t="str">
        <x:v>Synthèse du prédiagnostic PV flottant</x:v>
      </x:c>
      <x:c r="B2" s="142"/>
      <x:c r="C2" s="142"/>
      <x:c r="D2" s="142"/>
      <x:c r="E2" s="142"/>
      <x:c r="F2" s="142"/>
      <x:c r="G2" s="142"/>
      <x:c r="H2" s="142"/>
    </x:row>
    <x:row r="3" ht="32" customHeight="1">
      <x:c r="A3" s="143" t="str">
        <x:v>Version pilote 0.9 - 19 septembre 2026. Outil de prédiagnostic et d'aide à la décision. Cette grille ne constitue ni une autorisation, ni une étude d'impact, ni une appréciation réglementaire définitive.</x:v>
      </x:c>
      <x:c r="B3" s="144"/>
      <x:c r="C3" s="144"/>
      <x:c r="D3" s="144"/>
      <x:c r="E3" s="144"/>
      <x:c r="F3" s="144"/>
      <x:c r="G3" s="144"/>
      <x:c r="H3" s="144"/>
    </x:row>
    <x:row r="4">
      <x:c r="A4" s="144"/>
      <x:c r="B4" s="144"/>
      <x:c r="C4" s="144"/>
      <x:c r="D4" s="144"/>
      <x:c r="E4" s="144"/>
      <x:c r="F4" s="144"/>
      <x:c r="G4" s="144"/>
      <x:c r="H4" s="144"/>
    </x:row>
    <x:row r="5">
      <x:c r="A5" s="145" t="str">
        <x:v>Projet</x:v>
      </x:c>
      <x:c r="B5" s="146" t="str">
        <x:f>IF(Evaluation!B5="","Non renseigné",Evaluation!B5)</x:f>
        <x:v>Non renseigné</x:v>
      </x:c>
      <x:c r="C5" s="144" t="str"/>
      <x:c r="D5" s="145" t="str">
        <x:v>Commune / département</x:v>
      </x:c>
      <x:c r="E5" s="146" t="str">
        <x:f>IF(Evaluation!F5="","Non renseigné",Evaluation!F5)</x:f>
        <x:v>Non renseigné</x:v>
      </x:c>
      <x:c r="F5" s="144" t="str"/>
      <x:c r="G5" s="144" t="str"/>
      <x:c r="H5" s="144" t="str"/>
    </x:row>
    <x:row r="6">
      <x:c r="A6" s="145" t="str">
        <x:v>Type de plan d'eau</x:v>
      </x:c>
      <x:c r="B6" s="146" t="str">
        <x:f>IF(Evaluation!F6="","Non renseigné",Evaluation!F6)</x:f>
        <x:v>Non renseigné</x:v>
      </x:c>
      <x:c r="C6" s="144" t="str"/>
      <x:c r="D6" s="145" t="str">
        <x:v>Évaluateur / date</x:v>
      </x:c>
      <x:c r="E6" s="146" t="str">
        <x:f>IF(AND(Evaluation!B9="",Evaluation!F9=""),"Non renseigné",Evaluation!B9&amp;IF(Evaluation!F9="",""," - "&amp;TEXT(Evaluation!F9,"dd/mm/yyyy")))</x:f>
        <x:v>Non renseigné</x:v>
      </x:c>
      <x:c r="F6" s="144" t="str"/>
      <x:c r="G6" s="144" t="str"/>
      <x:c r="H6" s="144" t="str"/>
    </x:row>
    <x:row r="7">
      <x:c r="A7" s="144"/>
      <x:c r="B7" s="144"/>
      <x:c r="C7" s="144"/>
      <x:c r="D7" s="144"/>
      <x:c r="E7" s="144"/>
      <x:c r="F7" s="144"/>
      <x:c r="G7" s="144"/>
      <x:c r="H7" s="144"/>
    </x:row>
    <x:row r="8">
      <x:c r="A8" s="144"/>
      <x:c r="B8" s="144"/>
      <x:c r="C8" s="144"/>
      <x:c r="D8" s="144"/>
      <x:c r="E8" s="144"/>
      <x:c r="F8" s="144"/>
      <x:c r="G8" s="144"/>
      <x:c r="H8" s="144"/>
    </x:row>
    <x:row r="9" ht="34" customHeight="1">
      <x:c r="A9" s="77" t="str">
        <x:v>Conclusion</x:v>
      </x:c>
      <x:c r="B9" s="84" t="str">
        <x:f>IF(Arrets!D14&gt;0,"ARRÊT - CRITÈRE D'ARRÊT DÉCLENCHÉ",IF(Arrets!D15&gt;0,"NC - CRITÈRES PRÉALABLES À RÉSOUDRE",IF(Evaluation!B46&gt;0,"NC - DONNÉE ESSENTIELLE MANQUANTE",IF(Evaluation!B42&gt;5,"NC - COMPLÉTUDE INSUFFISANTE",IF(Evaluation!B47&lt;&gt;Evaluation!B48,"NC - INCERTITUDE MODIFIE LA CLASSE",IF(Evaluation!B42&gt;0,"CLASSE "&amp;Evaluation!B47&amp;" - PROVISOIRE","CLASSE "&amp;Evaluation!B47))))))</x:f>
        <x:v>NC - CRITÈRES PRÉALABLES À RÉSOUDRE</x:v>
      </x:c>
      <x:c r="C9" s="144"/>
      <x:c r="D9" s="144"/>
      <x:c r="E9" s="144"/>
      <x:c r="F9" s="144"/>
      <x:c r="G9" s="144"/>
      <x:c r="H9" s="144"/>
    </x:row>
    <x:row r="10" ht="34" customHeight="1">
      <x:c r="A10" s="78"/>
      <x:c r="B10" s="144"/>
      <x:c r="C10" s="144"/>
      <x:c r="D10" s="144"/>
      <x:c r="E10" s="144"/>
      <x:c r="F10" s="144"/>
      <x:c r="G10" s="144"/>
      <x:c r="H10" s="144"/>
    </x:row>
    <x:row r="11">
      <x:c r="A11" s="144"/>
      <x:c r="B11" s="144"/>
      <x:c r="C11" s="144"/>
      <x:c r="D11" s="144"/>
      <x:c r="E11" s="144"/>
      <x:c r="F11" s="144"/>
      <x:c r="G11" s="144"/>
      <x:c r="H11" s="144"/>
    </x:row>
    <x:row r="12">
      <x:c r="A12" s="44" t="str">
        <x:v>Score minimal</x:v>
      </x:c>
      <x:c r="B12" s="44" t="str">
        <x:v>Score maximal</x:v>
      </x:c>
      <x:c r="C12" s="44" t="str"/>
      <x:c r="D12" s="44" t="str">
        <x:v>Complétude</x:v>
      </x:c>
      <x:c r="E12" s="44" t="str"/>
      <x:c r="F12" s="44" t="str">
        <x:v>Critères inconnus</x:v>
      </x:c>
      <x:c r="G12" s="44" t="str"/>
      <x:c r="H12" s="44" t="str">
        <x:v>Classe numérique</x:v>
      </x:c>
    </x:row>
    <x:row r="13" ht="30" customHeight="1">
      <x:c r="A13" s="87" t="n">
        <x:f>Evaluation!B44</x:f>
        <x:v>0</x:v>
      </x:c>
      <x:c r="B13" s="87" t="n">
        <x:f>Evaluation!B45</x:f>
        <x:v>100</x:v>
      </x:c>
      <x:c r="C13" s="87"/>
      <x:c r="D13" s="88" t="n">
        <x:f>Evaluation!B43</x:f>
        <x:v>0</x:v>
      </x:c>
      <x:c r="E13" s="87"/>
      <x:c r="F13" s="87" t="n">
        <x:f>Evaluation!B42</x:f>
        <x:v>25</x:v>
      </x:c>
      <x:c r="G13" s="87"/>
      <x:c r="H13" s="105" t="str">
        <x:f>Evaluation!B49</x:f>
        <x:v>NC - donnée essentielle manquante</x:v>
      </x:c>
    </x:row>
    <x:row r="14">
      <x:c r="A14" s="144"/>
      <x:c r="B14" s="144"/>
      <x:c r="C14" s="144"/>
      <x:c r="D14" s="144"/>
      <x:c r="E14" s="144"/>
      <x:c r="F14" s="144"/>
      <x:c r="G14" s="144"/>
      <x:c r="H14" s="144"/>
    </x:row>
    <x:row r="15" ht="32" customHeight="1">
      <x:c r="A15" s="92" t="str">
        <x:v>Action</x:v>
      </x:c>
      <x:c r="B15" s="98" t="str">
        <x:f>IF(Arrets!D14&gt;0,"Consulter l'onglet Arrets et appliquer la conséquence associée avant toute poursuite.",IF(OR(Arrets!D15&gt;0,LEFT(Evaluation!B49,2)="NC"),"Compléter les investigations et résoudre les incertitudes avant d'attribuer une classe.",IF(Evaluation!B47="A","Privilégier l'évitement et rechercher une autre localisation ou une autre solution.",IF(Evaluation!B47="B","Réexaminer la localisation, les variantes et la réduction de l'emprise.",IF(Evaluation!B47="C","Approfondir l'état initial et conditionner la poursuite à des mesures robustes.","Poursuivre les études sans présumer de l'autorisation.")))))</x:f>
        <x:v>Compléter les investigations et résoudre les incertitudes avant d'attribuer une classe.</x:v>
      </x:c>
      <x:c r="C15" s="144"/>
      <x:c r="D15" s="144"/>
      <x:c r="E15" s="144"/>
      <x:c r="F15" s="144"/>
      <x:c r="G15" s="144"/>
      <x:c r="H15" s="144"/>
    </x:row>
    <x:row r="16" ht="32" customHeight="1">
      <x:c r="A16" s="93"/>
      <x:c r="B16" s="144"/>
      <x:c r="C16" s="144"/>
      <x:c r="D16" s="144"/>
      <x:c r="E16" s="144"/>
      <x:c r="F16" s="144"/>
      <x:c r="G16" s="144"/>
      <x:c r="H16" s="144"/>
    </x:row>
    <x:row r="17">
      <x:c r="A17" s="144"/>
      <x:c r="B17" s="144"/>
      <x:c r="C17" s="144"/>
      <x:c r="D17" s="144"/>
      <x:c r="E17" s="144"/>
      <x:c r="F17" s="144"/>
      <x:c r="G17" s="144"/>
      <x:c r="H17" s="144"/>
    </x:row>
    <x:row r="18">
      <x:c r="A18" s="22" t="str">
        <x:v>Domaine</x:v>
      </x:c>
      <x:c r="B18" s="22" t="str">
        <x:v>Score min.</x:v>
      </x:c>
      <x:c r="C18" s="22" t="str">
        <x:v>Score max.</x:v>
      </x:c>
      <x:c r="D18" s="22" t="str">
        <x:v>Manquants</x:v>
      </x:c>
      <x:c r="E18" s="22" t="str">
        <x:v>Lecture</x:v>
      </x:c>
      <x:c r="F18" s="144"/>
      <x:c r="G18" s="144"/>
      <x:c r="H18" s="144"/>
    </x:row>
    <x:row r="19">
      <x:c r="A19" s="147" t="str">
        <x:v>D1 - Statut écologique et fonctions du site</x:v>
      </x:c>
      <x:c r="B19" s="148" t="n">
        <x:f>Evaluation!E41</x:f>
        <x:v>0</x:v>
      </x:c>
      <x:c r="C19" s="148" t="n">
        <x:f>Evaluation!F41</x:f>
        <x:v>20</x:v>
      </x:c>
      <x:c r="D19" s="148" t="n">
        <x:f>Evaluation!G41</x:f>
        <x:v>5</x:v>
      </x:c>
      <x:c r="E19" s="148" t="str">
        <x:f>IF(D19&gt;0,"À compléter",IF(C19&gt;=15,"Très élevée",IF(C19&gt;=10,"Élevée",IF(C19&gt;=5,"Modérée","Plus faible"))))</x:f>
        <x:v>À compléter</x:v>
      </x:c>
      <x:c r="F19" s="144"/>
      <x:c r="G19" s="144"/>
      <x:c r="H19" s="144"/>
    </x:row>
    <x:row r="20">
      <x:c r="A20" s="149" t="str">
        <x:v>D2 - Usages biologiques et sensibilité du vivant</x:v>
      </x:c>
      <x:c r="B20" s="150" t="n">
        <x:f>Evaluation!E42</x:f>
        <x:v>0</x:v>
      </x:c>
      <x:c r="C20" s="150" t="n">
        <x:f>Evaluation!F42</x:f>
        <x:v>20</x:v>
      </x:c>
      <x:c r="D20" s="150" t="n">
        <x:f>Evaluation!G42</x:f>
        <x:v>5</x:v>
      </x:c>
      <x:c r="E20" s="150" t="str">
        <x:f>IF(D20&gt;0,"À compléter",IF(C20&gt;=15,"Très élevée",IF(C20&gt;=10,"Élevée",IF(C20&gt;=5,"Modérée","Plus faible"))))</x:f>
        <x:v>À compléter</x:v>
      </x:c>
      <x:c r="F20" s="144"/>
      <x:c r="G20" s="144"/>
      <x:c r="H20" s="144"/>
    </x:row>
    <x:row r="21">
      <x:c r="A21" s="149" t="str">
        <x:v>D3 - Fonctionnement physico-chimique</x:v>
      </x:c>
      <x:c r="B21" s="150" t="n">
        <x:f>Evaluation!E43</x:f>
        <x:v>0</x:v>
      </x:c>
      <x:c r="C21" s="150" t="n">
        <x:f>Evaluation!F43</x:f>
        <x:v>20</x:v>
      </x:c>
      <x:c r="D21" s="150" t="n">
        <x:f>Evaluation!G43</x:f>
        <x:v>5</x:v>
      </x:c>
      <x:c r="E21" s="150" t="str">
        <x:f>IF(D21&gt;0,"À compléter",IF(C21&gt;=15,"Très élevée",IF(C21&gt;=10,"Élevée",IF(C21&gt;=5,"Modérée","Plus faible"))))</x:f>
        <x:v>À compléter</x:v>
      </x:c>
      <x:c r="F21" s="144"/>
      <x:c r="G21" s="144"/>
      <x:c r="H21" s="144"/>
    </x:row>
    <x:row r="22">
      <x:c r="A22" s="149" t="str">
        <x:v>D4 - Usages, paysage et effets cumulés</x:v>
      </x:c>
      <x:c r="B22" s="150" t="n">
        <x:f>Evaluation!E44</x:f>
        <x:v>0</x:v>
      </x:c>
      <x:c r="C22" s="150" t="n">
        <x:f>Evaluation!F44</x:f>
        <x:v>20</x:v>
      </x:c>
      <x:c r="D22" s="150" t="n">
        <x:f>Evaluation!G44</x:f>
        <x:v>5</x:v>
      </x:c>
      <x:c r="E22" s="150" t="str">
        <x:f>IF(D22&gt;0,"À compléter",IF(C22&gt;=15,"Très élevée",IF(C22&gt;=10,"Élevée",IF(C22&gt;=5,"Modérée","Plus faible"))))</x:f>
        <x:v>À compléter</x:v>
      </x:c>
      <x:c r="F22" s="144"/>
      <x:c r="G22" s="144"/>
      <x:c r="H22" s="144"/>
    </x:row>
    <x:row r="23">
      <x:c r="A23" s="149" t="str">
        <x:v>D5 - Conception, alternatives et maîtrise des effets</x:v>
      </x:c>
      <x:c r="B23" s="150" t="n">
        <x:f>Evaluation!E45</x:f>
        <x:v>0</x:v>
      </x:c>
      <x:c r="C23" s="150" t="n">
        <x:f>Evaluation!F45</x:f>
        <x:v>20</x:v>
      </x:c>
      <x:c r="D23" s="150" t="n">
        <x:f>Evaluation!G45</x:f>
        <x:v>5</x:v>
      </x:c>
      <x:c r="E23" s="150" t="str">
        <x:f>IF(D23&gt;0,"À compléter",IF(C23&gt;=15,"Très élevée",IF(C23&gt;=10,"Élevée",IF(C23&gt;=5,"Modérée","Plus faible"))))</x:f>
        <x:v>À compléter</x:v>
      </x:c>
      <x:c r="F23" s="144"/>
      <x:c r="G23" s="144"/>
      <x:c r="H23" s="144"/>
    </x:row>
    <x:row r="24">
      <x:c r="A24" s="144"/>
      <x:c r="B24" s="144"/>
      <x:c r="C24" s="144"/>
      <x:c r="D24" s="144"/>
      <x:c r="E24" s="144"/>
      <x:c r="F24" s="144"/>
      <x:c r="G24" s="144"/>
      <x:c r="H24" s="144"/>
    </x:row>
    <x:row r="25">
      <x:c r="A25" s="144"/>
      <x:c r="B25" s="144"/>
      <x:c r="C25" s="144"/>
      <x:c r="D25" s="144"/>
      <x:c r="E25" s="144"/>
      <x:c r="F25" s="144"/>
      <x:c r="G25" s="144"/>
      <x:c r="H25" s="144"/>
    </x:row>
    <x:row r="26">
      <x:c r="A26" s="71" t="str">
        <x:v>Critères d'arrêt</x:v>
      </x:c>
      <x:c r="B26" s="71" t="str">
        <x:v>Résultat</x:v>
      </x:c>
      <x:c r="C26" s="71" t="str">
        <x:v>Conséquence</x:v>
      </x:c>
      <x:c r="D26" s="71" t="str">
        <x:v>Justification</x:v>
      </x:c>
      <x:c r="E26" s="144"/>
      <x:c r="F26" s="144"/>
      <x:c r="G26" s="144"/>
      <x:c r="H26" s="144"/>
    </x:row>
    <x:row r="27" ht="54" customHeight="1">
      <x:c r="A27" s="151" t="str">
        <x:v>A1 - Enjeu écologique majeur confirmé</x:v>
      </x:c>
      <x:c r="B27" s="152" t="str">
        <x:f>IF(Arrets!E6="","À renseigner",Arrets!E6)</x:f>
        <x:v>À renseigner</x:v>
      </x:c>
      <x:c r="C27" s="151" t="str">
        <x:v>Évitement ou relocalisation du projet.</x:v>
      </x:c>
      <x:c r="D27" s="151" t="str">
        <x:f>IF(Arrets!F6="","-",Arrets!F6)</x:f>
        <x:v>-</x:v>
      </x:c>
      <x:c r="E27" s="144"/>
      <x:c r="F27" s="144"/>
      <x:c r="G27" s="144"/>
      <x:c r="H27" s="144"/>
    </x:row>
    <x:row r="28" ht="54" customHeight="1">
      <x:c r="A28" s="153" t="str">
        <x:v>A2 - Fonction écologique essentielle non maintenable</x:v>
      </x:c>
      <x:c r="B28" s="154" t="str">
        <x:f>IF(Arrets!E7="","À renseigner",Arrets!E7)</x:f>
        <x:v>À renseigner</x:v>
      </x:c>
      <x:c r="C28" s="153" t="str">
        <x:v>Évitement ou modification substantielle de la localisation et de l'emprise.</x:v>
      </x:c>
      <x:c r="D28" s="153" t="str">
        <x:f>IF(Arrets!F7="","-",Arrets!F7)</x:f>
        <x:v>-</x:v>
      </x:c>
      <x:c r="E28" s="144"/>
      <x:c r="F28" s="144"/>
      <x:c r="G28" s="144"/>
      <x:c r="H28" s="144"/>
    </x:row>
    <x:row r="29" ht="54" customHeight="1">
      <x:c r="A29" s="153" t="str">
        <x:v>A3 - Incompatibilité avec un usage prioritaire, la santé ou la sécurité</x:v>
      </x:c>
      <x:c r="B29" s="154" t="str">
        <x:f>IF(Arrets!E8="","À renseigner",Arrets!E8)</x:f>
        <x:v>À renseigner</x:v>
      </x:c>
      <x:c r="C29" s="153" t="str">
        <x:v>Arrêt du scénario et recherche d'une alternative compatible.</x:v>
      </x:c>
      <x:c r="D29" s="153" t="str">
        <x:f>IF(Arrets!F8="","-",Arrets!F8)</x:f>
        <x:v>-</x:v>
      </x:c>
      <x:c r="E29" s="144"/>
      <x:c r="F29" s="144"/>
      <x:c r="G29" s="144"/>
      <x:c r="H29" s="144"/>
    </x:row>
    <x:row r="30" ht="54" customHeight="1">
      <x:c r="A30" s="153" t="str">
        <x:v>A4 - Risque grave plausible et connaissances insuffisantes</x:v>
      </x:c>
      <x:c r="B30" s="154" t="str">
        <x:f>IF(Arrets!E9="","À renseigner",Arrets!E9)</x:f>
        <x:v>À renseigner</x:v>
      </x:c>
      <x:c r="C30" s="153" t="str">
        <x:v>Suspension du classement jusqu'à l'acquisition des connaissances nécessaires.</x:v>
      </x:c>
      <x:c r="D30" s="153" t="str">
        <x:f>IF(Arrets!F9="","-",Arrets!F9)</x:f>
        <x:v>-</x:v>
      </x:c>
      <x:c r="E30" s="144"/>
      <x:c r="F30" s="144"/>
      <x:c r="G30" s="144"/>
      <x:c r="H30" s="144"/>
    </x:row>
    <x:row r="31" ht="54" customHeight="1">
      <x:c r="A31" s="153" t="str">
        <x:v>A5 - Alternative manifestement moins impactante non étudiée</x:v>
      </x:c>
      <x:c r="B31" s="154" t="str">
        <x:f>IF(Arrets!E10="","À renseigner",Arrets!E10)</x:f>
        <x:v>À renseigner</x:v>
      </x:c>
      <x:c r="C31" s="153" t="str">
        <x:v>Reprendre l'étude des alternatives avant de poursuivre le prédiagnostic.</x:v>
      </x:c>
      <x:c r="D31" s="153" t="str">
        <x:f>IF(Arrets!F10="","-",Arrets!F10)</x:f>
        <x:v>-</x:v>
      </x:c>
      <x:c r="E31" s="144"/>
      <x:c r="F31" s="144"/>
      <x:c r="G31" s="144"/>
      <x:c r="H31" s="144"/>
    </x:row>
    <x:row r="32">
      <x:c r="A32" s="144"/>
      <x:c r="B32" s="144"/>
      <x:c r="C32" s="144"/>
      <x:c r="D32" s="144"/>
      <x:c r="E32" s="144"/>
      <x:c r="F32" s="144"/>
      <x:c r="G32" s="144"/>
      <x:c r="H32" s="144"/>
    </x:row>
    <x:row r="33">
      <x:c r="A33" s="144"/>
      <x:c r="B33" s="144"/>
      <x:c r="C33" s="144"/>
      <x:c r="D33" s="144"/>
      <x:c r="E33" s="144"/>
      <x:c r="F33" s="144"/>
      <x:c r="G33" s="144"/>
      <x:c r="H33" s="144"/>
    </x:row>
    <x:row r="34" ht="30" customHeight="1">
      <x:c r="A34" s="58" t="str">
        <x:v>Outil de prédiagnostic et d'aide à la décision. Cette grille ne constitue ni une autorisation, ni une étude d'impact, ni une appréciation réglementaire définitive. Les seuils de classe et de couverture sont des conventions pilotes à tester et à réviser après retour d'expérience.</x:v>
      </x:c>
      <x:c r="B34" s="144"/>
      <x:c r="C34" s="144"/>
      <x:c r="D34" s="144"/>
      <x:c r="E34" s="144"/>
      <x:c r="F34" s="144"/>
      <x:c r="G34" s="144"/>
      <x:c r="H34" s="144"/>
    </x:row>
    <x:row r="35" ht="30" customHeight="1"/>
  </x:sheetData>
  <x:mergeCells>
    <x:mergeCell ref="A3:F3"/>
    <x:mergeCell ref="A9:A10"/>
    <x:mergeCell ref="B9:H10"/>
    <x:mergeCell ref="A15:A16"/>
    <x:mergeCell ref="B15:H16"/>
    <x:mergeCell ref="A34:H35"/>
  </x:mergeCells>
  <x:conditionalFormatting sqref="B9:H10">
    <x:cfRule type="containsText" dxfId="12" priority="1" operator="containsText" text="ARRÊT"/>
    <x:cfRule type="containsText" dxfId="13" priority="2" operator="containsText" text="NC"/>
    <x:cfRule type="containsText" dxfId="14" priority="3" operator="containsText" text="CLASSE A"/>
    <x:cfRule type="containsText" dxfId="15" priority="4" operator="containsText" text="CLASSE B"/>
    <x:cfRule type="containsText" dxfId="16" priority="5" operator="containsText" text="CLASSE C"/>
    <x:cfRule type="containsText" dxfId="17" priority="6" operator="containsText" text="CLASSE D"/>
  </x:conditionalFormatting>
  <x:conditionalFormatting sqref="B27:B31">
    <x:cfRule type="containsText" dxfId="18" priority="7" operator="containsText" text="Oui"/>
    <x:cfRule type="containsText" dxfId="19" priority="8" operator="containsText" text="Indéterminé"/>
    <x:cfRule type="containsText" dxfId="20" priority="9" operator="containsText" text="Non"/>
  </x:conditionalFormatting>
  <x:pageMargins left="0.7" right="0.7" top="0.75" bottom="0.75" header="0.3" footer="0.3"/>
  <x:drawing xmlns:r="http://schemas.openxmlformats.org/officeDocument/2006/relationships" r:id="Rbf275cd0edd7412f"/>
</x:worksheet>
</file>

<file path=xl/worksheets/sheet2.xml><?xml version="1.0" encoding="utf-8"?>
<x:worksheet xmlns:x="http://schemas.openxmlformats.org/spreadsheetml/2006/main">
  <x:sheetPr>
    <x:tabColor rgb="FF0B6EA8"/>
  </x:sheetPr>
  <x:sheetViews>
    <x:sheetView showGridLines="0" workbookViewId="0">
      <x:pane xSplit="3" ySplit="12" topLeftCell="D13" activePane="bottomRight" state="frozen"/>
    </x:sheetView>
  </x:sheetViews>
  <x:sheetFormatPr defaultRowHeight="15"/>
  <x:cols>
    <x:col min="1" max="1" width="16" hidden="0" customWidth="1"/>
    <x:col min="2" max="2" width="11" hidden="0" customWidth="1"/>
    <x:col min="3" max="3" width="27" hidden="0" customWidth="1"/>
    <x:col min="4" max="4" width="42" hidden="0" customWidth="1"/>
    <x:col min="5" max="5" width="14" hidden="0" customWidth="1"/>
    <x:col min="6" max="6" width="15" hidden="0" customWidth="1"/>
    <x:col min="7" max="7" width="34" hidden="0" customWidth="1"/>
    <x:col min="8" max="8" width="24" hidden="0" customWidth="1"/>
    <x:col min="9" max="9" width="18" hidden="0" customWidth="1"/>
    <x:col min="10" max="10" width="12" hidden="0" customWidth="1"/>
    <x:col min="11" max="11" width="10" hidden="0" customWidth="1"/>
    <x:col min="12" max="12" width="16" hidden="0" customWidth="1"/>
  </x:cols>
  <x:sheetData>
    <x:row r="2">
      <x:c r="A2" s="3" t="str">
        <x:v>Évaluation des 25 critères</x:v>
      </x:c>
      <x:c r="B2" s="142"/>
      <x:c r="C2" s="142"/>
      <x:c r="D2" s="142"/>
      <x:c r="E2" s="142"/>
      <x:c r="F2" s="142"/>
      <x:c r="G2" s="142"/>
      <x:c r="H2" s="142"/>
      <x:c r="I2" s="142"/>
      <x:c r="J2" s="142"/>
      <x:c r="K2" s="142"/>
      <x:c r="L2" s="142"/>
    </x:row>
    <x:row r="3" ht="34" customHeight="1">
      <x:c r="A3" s="155" t="str">
        <x:v>Saisir les cellules jaunes. Utiliser ND lorsqu'une information n'est pas disponible. ND n'est jamais assimilé à 0.</x:v>
      </x:c>
      <x:c r="B3" s="144"/>
      <x:c r="C3" s="144"/>
      <x:c r="D3" s="144"/>
      <x:c r="E3" s="144"/>
      <x:c r="F3" s="144"/>
      <x:c r="G3" s="144"/>
      <x:c r="H3" s="144"/>
      <x:c r="I3" s="144"/>
      <x:c r="J3" s="144"/>
      <x:c r="K3" s="144"/>
      <x:c r="L3" s="144"/>
    </x:row>
    <x:row r="4">
      <x:c r="A4" s="144"/>
      <x:c r="B4" s="144"/>
      <x:c r="C4" s="144"/>
      <x:c r="D4" s="144"/>
      <x:c r="E4" s="144"/>
      <x:c r="F4" s="144"/>
      <x:c r="G4" s="144"/>
      <x:c r="H4" s="144"/>
      <x:c r="I4" s="144"/>
      <x:c r="J4" s="144"/>
      <x:c r="K4" s="144"/>
      <x:c r="L4" s="144"/>
    </x:row>
    <x:row r="5" ht="28" customHeight="1">
      <x:c r="A5" s="156" t="str">
        <x:v>Nom du projet / site</x:v>
      </x:c>
      <x:c r="B5" s="157" t="str"/>
      <x:c r="C5" s="144" t="str"/>
      <x:c r="D5" s="144" t="str"/>
      <x:c r="E5" s="156" t="str">
        <x:v>Commune / département</x:v>
      </x:c>
      <x:c r="F5" s="157" t="str"/>
      <x:c r="G5" s="144" t="str"/>
      <x:c r="H5" s="144" t="str"/>
      <x:c r="I5" s="144"/>
      <x:c r="J5" s="144"/>
      <x:c r="K5" s="144"/>
      <x:c r="L5" s="144"/>
    </x:row>
    <x:row r="6" ht="28" customHeight="1">
      <x:c r="A6" s="156" t="str">
        <x:v>Gestionnaire</x:v>
      </x:c>
      <x:c r="B6" s="157" t="str"/>
      <x:c r="C6" s="144" t="str"/>
      <x:c r="D6" s="144" t="str"/>
      <x:c r="E6" s="156" t="str">
        <x:v>Type de plan d'eau</x:v>
      </x:c>
      <x:c r="F6" s="157" t="str"/>
      <x:c r="G6" s="144" t="str"/>
      <x:c r="H6" s="144" t="str"/>
      <x:c r="I6" s="144"/>
      <x:c r="J6" s="144"/>
      <x:c r="K6" s="144"/>
      <x:c r="L6" s="144"/>
    </x:row>
    <x:row r="7" ht="28" customHeight="1">
      <x:c r="A7" s="156" t="str">
        <x:v>Surface du plan d'eau (ha)</x:v>
      </x:c>
      <x:c r="B7" s="158" t="str"/>
      <x:c r="C7" s="144" t="str"/>
      <x:c r="D7" s="144" t="str"/>
      <x:c r="E7" s="156" t="str">
        <x:v>Emprise projetée des îlots (ha)</x:v>
      </x:c>
      <x:c r="F7" s="158" t="str"/>
      <x:c r="G7" s="144" t="str"/>
      <x:c r="H7" s="144" t="str"/>
      <x:c r="I7" s="144"/>
      <x:c r="J7" s="144"/>
      <x:c r="K7" s="144"/>
      <x:c r="L7" s="144"/>
    </x:row>
    <x:row r="8" ht="28" customHeight="1">
      <x:c r="A8" s="156" t="str">
        <x:v>Puissance prévue (MWc)</x:v>
      </x:c>
      <x:c r="B8" s="158" t="str"/>
      <x:c r="C8" s="144" t="str"/>
      <x:c r="D8" s="144" t="str"/>
      <x:c r="E8" s="156" t="str">
        <x:v>Taux d'occupation calculé</x:v>
      </x:c>
      <x:c r="F8" s="159" t="str">
        <x:f>IF(OR(B7="",F7="",B7&lt;=0),"",F7/B7)</x:f>
      </x:c>
      <x:c r="G8" s="144" t="str"/>
      <x:c r="H8" s="144" t="str"/>
      <x:c r="I8" s="144"/>
      <x:c r="J8" s="144"/>
      <x:c r="K8" s="144"/>
      <x:c r="L8" s="144"/>
    </x:row>
    <x:row r="9" ht="28" customHeight="1">
      <x:c r="A9" s="156" t="str">
        <x:v>Évaluateur / organisme</x:v>
      </x:c>
      <x:c r="B9" s="157" t="str"/>
      <x:c r="C9" s="144" t="str"/>
      <x:c r="D9" s="144" t="str"/>
      <x:c r="E9" s="156" t="str">
        <x:v>Date de l'évaluation</x:v>
      </x:c>
      <x:c r="F9" s="160" t="str"/>
      <x:c r="G9" s="144" t="str"/>
      <x:c r="H9" s="144" t="str"/>
      <x:c r="I9" s="144"/>
      <x:c r="J9" s="144"/>
      <x:c r="K9" s="144"/>
      <x:c r="L9" s="144"/>
    </x:row>
    <x:row r="10">
      <x:c r="A10" s="144"/>
      <x:c r="B10" s="144"/>
      <x:c r="C10" s="144"/>
      <x:c r="D10" s="144"/>
      <x:c r="E10" s="144"/>
      <x:c r="F10" s="144"/>
      <x:c r="G10" s="144"/>
      <x:c r="H10" s="144"/>
      <x:c r="I10" s="144"/>
      <x:c r="J10" s="144"/>
      <x:c r="K10" s="144"/>
      <x:c r="L10" s="144"/>
    </x:row>
    <x:row r="11">
      <x:c r="A11" s="144"/>
      <x:c r="B11" s="144"/>
      <x:c r="C11" s="144"/>
      <x:c r="D11" s="144"/>
      <x:c r="E11" s="144"/>
      <x:c r="F11" s="144"/>
      <x:c r="G11" s="144"/>
      <x:c r="H11" s="144"/>
      <x:c r="I11" s="144"/>
      <x:c r="J11" s="144"/>
      <x:c r="K11" s="144"/>
      <x:c r="L11" s="144"/>
    </x:row>
    <x:row r="12" ht="38" customHeight="1">
      <x:c r="A12" s="22" t="str">
        <x:v>ID</x:v>
      </x:c>
      <x:c r="B12" s="22" t="str">
        <x:v>Domaine</x:v>
      </x:c>
      <x:c r="C12" s="22" t="str">
        <x:v>Critère</x:v>
      </x:c>
      <x:c r="D12" s="22" t="str">
        <x:v>Question d'analyse</x:v>
      </x:c>
      <x:c r="E12" s="22" t="str">
        <x:v>Essentiel</x:v>
      </x:c>
      <x:c r="F12" s="22" t="str">
        <x:v>Cotation 0-4 / ND</x:v>
      </x:c>
      <x:c r="G12" s="22" t="str">
        <x:v>Justification factuelle</x:v>
      </x:c>
      <x:c r="H12" s="22" t="str">
        <x:v>Source et date</x:v>
      </x:c>
      <x:c r="I12" s="22" t="str">
        <x:v>Références</x:v>
      </x:c>
      <x:c r="J12" s="22" t="str">
        <x:v>Score retenu</x:v>
      </x:c>
      <x:c r="K12" s="22" t="str">
        <x:v>Manquant</x:v>
      </x:c>
      <x:c r="L12" s="22" t="str">
        <x:v>Essentiel manquant</x:v>
      </x:c>
    </x:row>
    <x:row r="13" ht="58" customHeight="1">
      <x:c r="A13" s="148" t="str">
        <x:v>C01</x:v>
      </x:c>
      <x:c r="B13" s="148" t="str">
        <x:v>D1</x:v>
      </x:c>
      <x:c r="C13" s="27" t="str">
        <x:v>Zonages de protection, de gestion et d'inventaire</x:v>
      </x:c>
      <x:c r="D13" s="27" t="str">
        <x:v>Le site et sa zone d'influence recoupent-ils un zonage ou un objectif de conservation sensible au projet ?</x:v>
      </x:c>
      <x:c r="E13" s="31" t="str">
        <x:v>Oui</x:v>
      </x:c>
      <x:c r="F13" s="33" t="str"/>
      <x:c r="G13" s="34" t="str"/>
      <x:c r="H13" s="34" t="str"/>
      <x:c r="I13" s="27" t="str">
        <x:v>JUR-02, JUR-07</x:v>
      </x:c>
      <x:c r="J13" s="164" t="str">
        <x:f>IF(OR(LEN(F13)=0,F13="ND"),"",F13*1)</x:f>
      </x:c>
      <x:c r="K13" s="164" t="n">
        <x:f>IF(OR(LEN(F13)=0,F13="ND"),1,0)</x:f>
        <x:v>1</x:v>
      </x:c>
      <x:c r="L13" s="164" t="n">
        <x:f>IF(AND(E13="Oui",K13=1),1,0)</x:f>
        <x:v>1</x:v>
      </x:c>
    </x:row>
    <x:row r="14" ht="58" customHeight="1">
      <x:c r="A14" s="150" t="str">
        <x:v>C02</x:v>
      </x:c>
      <x:c r="B14" s="150" t="str">
        <x:v>D1</x:v>
      </x:c>
      <x:c r="C14" s="28" t="str">
        <x:v>Espèces protégées ou patrimoniales</x:v>
      </x:c>
      <x:c r="D14" s="28" t="str">
        <x:v>Des espèces protégées, menacées ou patrimoniales dépendent-elles du plan d'eau, de ses berges ou de ses abords ?</x:v>
      </x:c>
      <x:c r="E14" s="32" t="str">
        <x:v>Oui</x:v>
      </x:c>
      <x:c r="F14" s="35" t="str"/>
      <x:c r="G14" s="36" t="str"/>
      <x:c r="H14" s="36" t="str"/>
      <x:c r="I14" s="28" t="str">
        <x:v>JUR-06, SCI-01</x:v>
      </x:c>
      <x:c r="J14" s="169" t="str">
        <x:f>IF(OR(LEN(F14)=0,F14="ND"),"",F14*1)</x:f>
      </x:c>
      <x:c r="K14" s="169" t="n">
        <x:f>IF(OR(LEN(F14)=0,F14="ND"),1,0)</x:f>
        <x:v>1</x:v>
      </x:c>
      <x:c r="L14" s="169" t="n">
        <x:f>IF(AND(E14="Oui",K14=1),1,0)</x:f>
        <x:v>1</x:v>
      </x:c>
    </x:row>
    <x:row r="15" ht="58" customHeight="1">
      <x:c r="A15" s="150" t="str">
        <x:v>C03</x:v>
      </x:c>
      <x:c r="B15" s="150" t="str">
        <x:v>D1</x:v>
      </x:c>
      <x:c r="C15" s="28" t="str">
        <x:v>Habitats aquatiques, humides et rivulaires</x:v>
      </x:c>
      <x:c r="D15" s="28" t="str">
        <x:v>Les habitats du plan d'eau et des berges présentent-ils une valeur patrimoniale ou fonctionnelle élevée ?</x:v>
      </x:c>
      <x:c r="E15" s="32" t="str">
        <x:v>Oui</x:v>
      </x:c>
      <x:c r="F15" s="35" t="str"/>
      <x:c r="G15" s="36" t="str"/>
      <x:c r="H15" s="36" t="str"/>
      <x:c r="I15" s="28" t="str">
        <x:v>JUR-06, JUR-07</x:v>
      </x:c>
      <x:c r="J15" s="169" t="str">
        <x:f>IF(OR(LEN(F15)=0,F15="ND"),"",F15*1)</x:f>
      </x:c>
      <x:c r="K15" s="169" t="n">
        <x:f>IF(OR(LEN(F15)=0,F15="ND"),1,0)</x:f>
        <x:v>1</x:v>
      </x:c>
      <x:c r="L15" s="169" t="n">
        <x:f>IF(AND(E15="Oui",K15=1),1,0)</x:f>
        <x:v>1</x:v>
      </x:c>
    </x:row>
    <x:row r="16" ht="58" customHeight="1">
      <x:c r="A16" s="150" t="str">
        <x:v>C04</x:v>
      </x:c>
      <x:c r="B16" s="150" t="str">
        <x:v>D1</x:v>
      </x:c>
      <x:c r="C16" s="28" t="str">
        <x:v>Continuités écologiques et connexions hydrologiques</x:v>
      </x:c>
      <x:c r="D16" s="28" t="str">
        <x:v>Le site joue-t-il un rôle de corridor, de relais ou de connexion entre milieux aquatiques, humides et terrestres ?</x:v>
      </x:c>
      <x:c r="E16" s="32" t="str">
        <x:v>Oui</x:v>
      </x:c>
      <x:c r="F16" s="35" t="str"/>
      <x:c r="G16" s="36" t="str"/>
      <x:c r="H16" s="36" t="str"/>
      <x:c r="I16" s="28" t="str">
        <x:v>JUR-01, JUR-02</x:v>
      </x:c>
      <x:c r="J16" s="169" t="str">
        <x:f>IF(OR(LEN(F16)=0,F16="ND"),"",F16*1)</x:f>
      </x:c>
      <x:c r="K16" s="169" t="n">
        <x:f>IF(OR(LEN(F16)=0,F16="ND"),1,0)</x:f>
        <x:v>1</x:v>
      </x:c>
      <x:c r="L16" s="169" t="n">
        <x:f>IF(AND(E16="Oui",K16=1),1,0)</x:f>
        <x:v>1</x:v>
      </x:c>
    </x:row>
    <x:row r="17" ht="58" customHeight="1">
      <x:c r="A17" s="150" t="str">
        <x:v>C05</x:v>
      </x:c>
      <x:c r="B17" s="150" t="str">
        <x:v>D1</x:v>
      </x:c>
      <x:c r="C17" s="28" t="str">
        <x:v>Naturalite et fonctions des berges</x:v>
      </x:c>
      <x:c r="D17" s="28" t="str">
        <x:v>Les berges et la zone littorale assurent-elles des fonctions écologiques sensibles aux accès, ancrages et raccordements ?</x:v>
      </x:c>
      <x:c r="E17" s="32" t="str">
        <x:v>Non</x:v>
      </x:c>
      <x:c r="F17" s="35" t="str"/>
      <x:c r="G17" s="36" t="str"/>
      <x:c r="H17" s="36" t="str"/>
      <x:c r="I17" s="28" t="str">
        <x:v>SCI-01, TECH-01</x:v>
      </x:c>
      <x:c r="J17" s="169" t="str">
        <x:f>IF(OR(LEN(F17)=0,F17="ND"),"",F17*1)</x:f>
      </x:c>
      <x:c r="K17" s="169" t="n">
        <x:f>IF(OR(LEN(F17)=0,F17="ND"),1,0)</x:f>
        <x:v>1</x:v>
      </x:c>
      <x:c r="L17" s="169" t="n">
        <x:f>IF(AND(E17="Oui",K17=1),1,0)</x:f>
        <x:v>0</x:v>
      </x:c>
    </x:row>
    <x:row r="18" ht="58" customHeight="1">
      <x:c r="A18" s="150" t="str">
        <x:v>C06</x:v>
      </x:c>
      <x:c r="B18" s="150" t="str">
        <x:v>D2</x:v>
      </x:c>
      <x:c r="C18" s="28" t="str">
        <x:v>Oiseaux d'eau et avifaune liée au plan d'eau</x:v>
      </x:c>
      <x:c r="D18" s="28" t="str">
        <x:v>Le site concentre-t-il des oiseaux pour la reproduction, l'alimentation, le repos, l'hivernage ou les haltes migratoires ?</x:v>
      </x:c>
      <x:c r="E18" s="32" t="str">
        <x:v>Oui</x:v>
      </x:c>
      <x:c r="F18" s="35" t="str"/>
      <x:c r="G18" s="36" t="str"/>
      <x:c r="H18" s="36" t="str"/>
      <x:c r="I18" s="28" t="str">
        <x:v>JUR-06, SCI-01</x:v>
      </x:c>
      <x:c r="J18" s="169" t="str">
        <x:f>IF(OR(LEN(F18)=0,F18="ND"),"",F18*1)</x:f>
      </x:c>
      <x:c r="K18" s="169" t="n">
        <x:f>IF(OR(LEN(F18)=0,F18="ND"),1,0)</x:f>
        <x:v>1</x:v>
      </x:c>
      <x:c r="L18" s="169" t="n">
        <x:f>IF(AND(E18="Oui",K18=1),1,0)</x:f>
        <x:v>1</x:v>
      </x:c>
    </x:row>
    <x:row r="19" ht="58" customHeight="1">
      <x:c r="A19" s="150" t="str">
        <x:v>C07</x:v>
      </x:c>
      <x:c r="B19" s="150" t="str">
        <x:v>D2</x:v>
      </x:c>
      <x:c r="C19" s="28" t="str">
        <x:v>Poissons, frayères et refuges aquatiques</x:v>
      </x:c>
      <x:c r="D19" s="28" t="str">
        <x:v>Le plan d'eau abrite-t-il des populations, frayères, nourriceries ou refuges susceptibles d'être affectés par l'ombrage et les travaux ?</x:v>
      </x:c>
      <x:c r="E19" s="32" t="str">
        <x:v>Oui</x:v>
      </x:c>
      <x:c r="F19" s="35" t="str"/>
      <x:c r="G19" s="36" t="str"/>
      <x:c r="H19" s="36" t="str"/>
      <x:c r="I19" s="28" t="str">
        <x:v>SCI-01, SCI-04, SCI-06</x:v>
      </x:c>
      <x:c r="J19" s="169" t="str">
        <x:f>IF(OR(LEN(F19)=0,F19="ND"),"",F19*1)</x:f>
      </x:c>
      <x:c r="K19" s="169" t="n">
        <x:f>IF(OR(LEN(F19)=0,F19="ND"),1,0)</x:f>
        <x:v>1</x:v>
      </x:c>
      <x:c r="L19" s="169" t="n">
        <x:f>IF(AND(E19="Oui",K19=1),1,0)</x:f>
        <x:v>1</x:v>
      </x:c>
    </x:row>
    <x:row r="20" ht="58" customHeight="1">
      <x:c r="A20" s="150" t="str">
        <x:v>C08</x:v>
      </x:c>
      <x:c r="B20" s="150" t="str">
        <x:v>D2</x:v>
      </x:c>
      <x:c r="C20" s="28" t="str">
        <x:v>Amphibiens, reptiles et invertébrés aquatiques</x:v>
      </x:c>
      <x:c r="D20" s="28" t="str">
        <x:v>Les berges, hauts-fonds et habitats aquatiques accueillent-ils des cycles de vie sensibles de ces groupes ?</x:v>
      </x:c>
      <x:c r="E20" s="32" t="str">
        <x:v>Non</x:v>
      </x:c>
      <x:c r="F20" s="35" t="str"/>
      <x:c r="G20" s="36" t="str"/>
      <x:c r="H20" s="36" t="str"/>
      <x:c r="I20" s="28" t="str">
        <x:v>JUR-06, SCI-01</x:v>
      </x:c>
      <x:c r="J20" s="169" t="str">
        <x:f>IF(OR(LEN(F20)=0,F20="ND"),"",F20*1)</x:f>
      </x:c>
      <x:c r="K20" s="169" t="n">
        <x:f>IF(OR(LEN(F20)=0,F20="ND"),1,0)</x:f>
        <x:v>1</x:v>
      </x:c>
      <x:c r="L20" s="169" t="n">
        <x:f>IF(AND(E20="Oui",K20=1),1,0)</x:f>
        <x:v>0</x:v>
      </x:c>
    </x:row>
    <x:row r="21" ht="58" customHeight="1">
      <x:c r="A21" s="150" t="str">
        <x:v>C09</x:v>
      </x:c>
      <x:c r="B21" s="150" t="str">
        <x:v>D2</x:v>
      </x:c>
      <x:c r="C21" s="28" t="str">
        <x:v>Macrophytes, périphyton et production primaire</x:v>
      </x:c>
      <x:c r="D21" s="28" t="str">
        <x:v>Les communautes dépendant de la lumière structurent-elles fortement l'écosystème et sont-elles exposées à l'ombrage ?</x:v>
      </x:c>
      <x:c r="E21" s="32" t="str">
        <x:v>Non</x:v>
      </x:c>
      <x:c r="F21" s="35" t="str"/>
      <x:c r="G21" s="36" t="str"/>
      <x:c r="H21" s="36" t="str"/>
      <x:c r="I21" s="28" t="str">
        <x:v>SCI-01, SCI-05</x:v>
      </x:c>
      <x:c r="J21" s="169" t="str">
        <x:f>IF(OR(LEN(F21)=0,F21="ND"),"",F21*1)</x:f>
      </x:c>
      <x:c r="K21" s="169" t="n">
        <x:f>IF(OR(LEN(F21)=0,F21="ND"),1,0)</x:f>
        <x:v>1</x:v>
      </x:c>
      <x:c r="L21" s="169" t="n">
        <x:f>IF(AND(E21="Oui",K21=1),1,0)</x:f>
        <x:v>0</x:v>
      </x:c>
    </x:row>
    <x:row r="22" ht="58" customHeight="1">
      <x:c r="A22" s="150" t="str">
        <x:v>C10</x:v>
      </x:c>
      <x:c r="B22" s="150" t="str">
        <x:v>D2</x:v>
      </x:c>
      <x:c r="C22" s="28" t="str">
        <x:v>Saisonnalite et rôle de refuge</x:v>
      </x:c>
      <x:c r="D22" s="28" t="str">
        <x:v>Le plan d'eau devient-il critique à certaines périodes pour la migration, la sécheresse, les fortes chaleurs ou les cycles biologiques ?</x:v>
      </x:c>
      <x:c r="E22" s="32" t="str">
        <x:v>Non</x:v>
      </x:c>
      <x:c r="F22" s="35" t="str"/>
      <x:c r="G22" s="36" t="str"/>
      <x:c r="H22" s="36" t="str"/>
      <x:c r="I22" s="28" t="str">
        <x:v>SCI-01, SCI-04, SCI-06</x:v>
      </x:c>
      <x:c r="J22" s="169" t="str">
        <x:f>IF(OR(LEN(F22)=0,F22="ND"),"",F22*1)</x:f>
      </x:c>
      <x:c r="K22" s="169" t="n">
        <x:f>IF(OR(LEN(F22)=0,F22="ND"),1,0)</x:f>
        <x:v>1</x:v>
      </x:c>
      <x:c r="L22" s="169" t="n">
        <x:f>IF(AND(E22="Oui",K22=1),1,0)</x:f>
        <x:v>0</x:v>
      </x:c>
    </x:row>
    <x:row r="23" ht="58" customHeight="1">
      <x:c r="A23" s="150" t="str">
        <x:v>C11</x:v>
      </x:c>
      <x:c r="B23" s="150" t="str">
        <x:v>D3</x:v>
      </x:c>
      <x:c r="C23" s="28" t="str">
        <x:v>Morphométrie, profondeur et capacité tampon</x:v>
      </x:c>
      <x:c r="D23" s="28" t="str">
        <x:v>La forme, la profondeur et le volume du plan d'eau amplifient-ils les effets potentiels de l'occupation flottante ?</x:v>
      </x:c>
      <x:c r="E23" s="32" t="str">
        <x:v>Oui</x:v>
      </x:c>
      <x:c r="F23" s="35" t="str"/>
      <x:c r="G23" s="36" t="str"/>
      <x:c r="H23" s="36" t="str"/>
      <x:c r="I23" s="28" t="str">
        <x:v>SCI-01, SCI-04, SCI-06</x:v>
      </x:c>
      <x:c r="J23" s="169" t="str">
        <x:f>IF(OR(LEN(F23)=0,F23="ND"),"",F23*1)</x:f>
      </x:c>
      <x:c r="K23" s="169" t="n">
        <x:f>IF(OR(LEN(F23)=0,F23="ND"),1,0)</x:f>
        <x:v>1</x:v>
      </x:c>
      <x:c r="L23" s="169" t="n">
        <x:f>IF(AND(E23="Oui",K23=1),1,0)</x:f>
        <x:v>1</x:v>
      </x:c>
    </x:row>
    <x:row r="24" ht="58" customHeight="1">
      <x:c r="A24" s="150" t="str">
        <x:v>C12</x:v>
      </x:c>
      <x:c r="B24" s="150" t="str">
        <x:v>D3</x:v>
      </x:c>
      <x:c r="C24" s="28" t="str">
        <x:v>Régime thermique et stratification</x:v>
      </x:c>
      <x:c r="D24" s="28" t="str">
        <x:v>L'ombrage et la modification des échanges air-eau peuvent-ils modifier un régime thermique ou une stratification sensible ?</x:v>
      </x:c>
      <x:c r="E24" s="32" t="str">
        <x:v>Oui</x:v>
      </x:c>
      <x:c r="F24" s="35" t="str"/>
      <x:c r="G24" s="36" t="str"/>
      <x:c r="H24" s="36" t="str"/>
      <x:c r="I24" s="28" t="str">
        <x:v>SCI-03, SCI-04, SCI-05</x:v>
      </x:c>
      <x:c r="J24" s="169" t="str">
        <x:f>IF(OR(LEN(F24)=0,F24="ND"),"",F24*1)</x:f>
      </x:c>
      <x:c r="K24" s="169" t="n">
        <x:f>IF(OR(LEN(F24)=0,F24="ND"),1,0)</x:f>
        <x:v>1</x:v>
      </x:c>
      <x:c r="L24" s="169" t="n">
        <x:f>IF(AND(E24="Oui",K24=1),1,0)</x:f>
        <x:v>1</x:v>
      </x:c>
    </x:row>
    <x:row r="25" ht="58" customHeight="1">
      <x:c r="A25" s="150" t="str">
        <x:v>C13</x:v>
      </x:c>
      <x:c r="B25" s="150" t="str">
        <x:v>D3</x:v>
      </x:c>
      <x:c r="C25" s="28" t="str">
        <x:v>Oxygène dissous et risque d'hypoxie</x:v>
      </x:c>
      <x:c r="D25" s="28" t="str">
        <x:v>Le plan d'eau présente-t-il un déficit d'oxygène ou des conditions susceptibles d'être aggravées par le projet ?</x:v>
      </x:c>
      <x:c r="E25" s="32" t="str">
        <x:v>Oui</x:v>
      </x:c>
      <x:c r="F25" s="35" t="str"/>
      <x:c r="G25" s="36" t="str"/>
      <x:c r="H25" s="36" t="str"/>
      <x:c r="I25" s="28" t="str">
        <x:v>SCI-01, SCI-05, SCI-07</x:v>
      </x:c>
      <x:c r="J25" s="169" t="str">
        <x:f>IF(OR(LEN(F25)=0,F25="ND"),"",F25*1)</x:f>
      </x:c>
      <x:c r="K25" s="169" t="n">
        <x:f>IF(OR(LEN(F25)=0,F25="ND"),1,0)</x:f>
        <x:v>1</x:v>
      </x:c>
      <x:c r="L25" s="169" t="n">
        <x:f>IF(AND(E25="Oui",K25=1),1,0)</x:f>
        <x:v>1</x:v>
      </x:c>
    </x:row>
    <x:row r="26" ht="58" customHeight="1">
      <x:c r="A26" s="150" t="str">
        <x:v>C14</x:v>
      </x:c>
      <x:c r="B26" s="150" t="str">
        <x:v>D3</x:v>
      </x:c>
      <x:c r="C26" s="28" t="str">
        <x:v>État trophique, turbidité et cyanobactéries</x:v>
      </x:c>
      <x:c r="D26" s="28" t="str">
        <x:v>Le plan d'eau est-il vulnérable à l'eutrophisation, aux blooms ou à des basculements de qualité d'eau ?</x:v>
      </x:c>
      <x:c r="E26" s="32" t="str">
        <x:v>Oui</x:v>
      </x:c>
      <x:c r="F26" s="35" t="str"/>
      <x:c r="G26" s="36" t="str"/>
      <x:c r="H26" s="36" t="str"/>
      <x:c r="I26" s="28" t="str">
        <x:v>SCI-01, SCI-05, SCI-07</x:v>
      </x:c>
      <x:c r="J26" s="169" t="str">
        <x:f>IF(OR(LEN(F26)=0,F26="ND"),"",F26*1)</x:f>
      </x:c>
      <x:c r="K26" s="169" t="n">
        <x:f>IF(OR(LEN(F26)=0,F26="ND"),1,0)</x:f>
        <x:v>1</x:v>
      </x:c>
      <x:c r="L26" s="169" t="n">
        <x:f>IF(AND(E26="Oui",K26=1),1,0)</x:f>
        <x:v>1</x:v>
      </x:c>
    </x:row>
    <x:row r="27" ht="58" customHeight="1">
      <x:c r="A27" s="150" t="str">
        <x:v>C15</x:v>
      </x:c>
      <x:c r="B27" s="150" t="str">
        <x:v>D3</x:v>
      </x:c>
      <x:c r="C27" s="28" t="str">
        <x:v>Renouvellement hydrologique, marnage et mélange</x:v>
      </x:c>
      <x:c r="D27" s="28" t="str">
        <x:v>Le temps de résidence, les variations de niveau et l'exposition au vent limitent-ils le renouvellement et le mélange ?</x:v>
      </x:c>
      <x:c r="E27" s="32" t="str">
        <x:v>Oui</x:v>
      </x:c>
      <x:c r="F27" s="35" t="str"/>
      <x:c r="G27" s="36" t="str"/>
      <x:c r="H27" s="36" t="str"/>
      <x:c r="I27" s="28" t="str">
        <x:v>SCI-01, SCI-06, SCI-07</x:v>
      </x:c>
      <x:c r="J27" s="169" t="str">
        <x:f>IF(OR(LEN(F27)=0,F27="ND"),"",F27*1)</x:f>
      </x:c>
      <x:c r="K27" s="169" t="n">
        <x:f>IF(OR(LEN(F27)=0,F27="ND"),1,0)</x:f>
        <x:v>1</x:v>
      </x:c>
      <x:c r="L27" s="169" t="n">
        <x:f>IF(AND(E27="Oui",K27=1),1,0)</x:f>
        <x:v>1</x:v>
      </x:c>
    </x:row>
    <x:row r="28" ht="58" customHeight="1">
      <x:c r="A28" s="150" t="str">
        <x:v>C16</x:v>
      </x:c>
      <x:c r="B28" s="150" t="str">
        <x:v>D4</x:v>
      </x:c>
      <x:c r="C28" s="28" t="str">
        <x:v>Eau potable, usages sanitaires et ressource stratégique</x:v>
      </x:c>
      <x:c r="D28" s="28" t="str">
        <x:v>Le plan d'eau alimente-t-il une ressource prioritaire ou soumise à des exigences sanitaires fortes ?</x:v>
      </x:c>
      <x:c r="E28" s="32" t="str">
        <x:v>Oui</x:v>
      </x:c>
      <x:c r="F28" s="35" t="str"/>
      <x:c r="G28" s="36" t="str"/>
      <x:c r="H28" s="36" t="str"/>
      <x:c r="I28" s="28" t="str">
        <x:v>JUR-02, TECH-01</x:v>
      </x:c>
      <x:c r="J28" s="169" t="str">
        <x:f>IF(OR(LEN(F28)=0,F28="ND"),"",F28*1)</x:f>
      </x:c>
      <x:c r="K28" s="169" t="n">
        <x:f>IF(OR(LEN(F28)=0,F28="ND"),1,0)</x:f>
        <x:v>1</x:v>
      </x:c>
      <x:c r="L28" s="169" t="n">
        <x:f>IF(AND(E28="Oui",K28=1),1,0)</x:f>
        <x:v>1</x:v>
      </x:c>
    </x:row>
    <x:row r="29" ht="58" customHeight="1">
      <x:c r="A29" s="150" t="str">
        <x:v>C17</x:v>
      </x:c>
      <x:c r="B29" s="150" t="str">
        <x:v>D4</x:v>
      </x:c>
      <x:c r="C29" s="28" t="str">
        <x:v>Conflits d'usage et sécurité des usagers</x:v>
      </x:c>
      <x:c r="D29" s="28" t="str">
        <x:v>Le projet réduit-il ou met-il en risque des usages tels que pêche, irrigation, loisirs, navigation ou interventions de secours ?</x:v>
      </x:c>
      <x:c r="E29" s="32" t="str">
        <x:v>Non</x:v>
      </x:c>
      <x:c r="F29" s="35" t="str"/>
      <x:c r="G29" s="36" t="str"/>
      <x:c r="H29" s="36" t="str"/>
      <x:c r="I29" s="28" t="str">
        <x:v>SCI-01, TECH-01</x:v>
      </x:c>
      <x:c r="J29" s="169" t="str">
        <x:f>IF(OR(LEN(F29)=0,F29="ND"),"",F29*1)</x:f>
      </x:c>
      <x:c r="K29" s="169" t="n">
        <x:f>IF(OR(LEN(F29)=0,F29="ND"),1,0)</x:f>
        <x:v>1</x:v>
      </x:c>
      <x:c r="L29" s="169" t="n">
        <x:f>IF(AND(E29="Oui",K29=1),1,0)</x:f>
        <x:v>0</x:v>
      </x:c>
    </x:row>
    <x:row r="30" ht="58" customHeight="1">
      <x:c r="A30" s="150" t="str">
        <x:v>C18</x:v>
      </x:c>
      <x:c r="B30" s="150" t="str">
        <x:v>D4</x:v>
      </x:c>
      <x:c r="C30" s="28" t="str">
        <x:v>Paysage, patrimoine et perceptions</x:v>
      </x:c>
      <x:c r="D30" s="28" t="str">
        <x:v>L'installation affecte-t-elle un paysage reconnu, un patrimoine ou des vues fortement valorisées ?</x:v>
      </x:c>
      <x:c r="E30" s="32" t="str">
        <x:v>Non</x:v>
      </x:c>
      <x:c r="F30" s="35" t="str"/>
      <x:c r="G30" s="36" t="str"/>
      <x:c r="H30" s="36" t="str"/>
      <x:c r="I30" s="28" t="str">
        <x:v>JUR-02, TECH-01</x:v>
      </x:c>
      <x:c r="J30" s="169" t="str">
        <x:f>IF(OR(LEN(F30)=0,F30="ND"),"",F30*1)</x:f>
      </x:c>
      <x:c r="K30" s="169" t="n">
        <x:f>IF(OR(LEN(F30)=0,F30="ND"),1,0)</x:f>
        <x:v>1</x:v>
      </x:c>
      <x:c r="L30" s="169" t="n">
        <x:f>IF(AND(E30="Oui",K30=1),1,0)</x:f>
        <x:v>0</x:v>
      </x:c>
    </x:row>
    <x:row r="31" ht="58" customHeight="1">
      <x:c r="A31" s="150" t="str">
        <x:v>C19</x:v>
      </x:c>
      <x:c r="B31" s="150" t="str">
        <x:v>D4</x:v>
      </x:c>
      <x:c r="C31" s="28" t="str">
        <x:v>Pressions existantes et effets cumulés</x:v>
      </x:c>
      <x:c r="D31" s="28" t="str">
        <x:v>Le projet s'ajoute-t-il à d'autres aménagements ou pressions susceptibles de produire un effet cumulé significatif ?</x:v>
      </x:c>
      <x:c r="E31" s="32" t="str">
        <x:v>Non</x:v>
      </x:c>
      <x:c r="F31" s="35" t="str"/>
      <x:c r="G31" s="36" t="str"/>
      <x:c r="H31" s="36" t="str"/>
      <x:c r="I31" s="28" t="str">
        <x:v>JUR-02, JUR-05</x:v>
      </x:c>
      <x:c r="J31" s="169" t="str">
        <x:f>IF(OR(LEN(F31)=0,F31="ND"),"",F31*1)</x:f>
      </x:c>
      <x:c r="K31" s="169" t="n">
        <x:f>IF(OR(LEN(F31)=0,F31="ND"),1,0)</x:f>
        <x:v>1</x:v>
      </x:c>
      <x:c r="L31" s="169" t="n">
        <x:f>IF(AND(E31="Oui",K31=1),1,0)</x:f>
        <x:v>0</x:v>
      </x:c>
    </x:row>
    <x:row r="32" ht="58" customHeight="1">
      <x:c r="A32" s="150" t="str">
        <x:v>C20</x:v>
      </x:c>
      <x:c r="B32" s="150" t="str">
        <x:v>D4</x:v>
      </x:c>
      <x:c r="C32" s="28" t="str">
        <x:v>Événements extrêmes, accidents et substances</x:v>
      </x:c>
      <x:c r="D32" s="28" t="str">
        <x:v>Les tempêtes, crues, glaces, incendies, ruptures d'ancrage ou relargages de matériaux peuvent-ils creer un risque environnemental important ?</x:v>
      </x:c>
      <x:c r="E32" s="32" t="str">
        <x:v>Non</x:v>
      </x:c>
      <x:c r="F32" s="35" t="str"/>
      <x:c r="G32" s="36" t="str"/>
      <x:c r="H32" s="36" t="str"/>
      <x:c r="I32" s="28" t="str">
        <x:v>JUR-02, SCI-01, TECH-01</x:v>
      </x:c>
      <x:c r="J32" s="169" t="str">
        <x:f>IF(OR(LEN(F32)=0,F32="ND"),"",F32*1)</x:f>
      </x:c>
      <x:c r="K32" s="169" t="n">
        <x:f>IF(OR(LEN(F32)=0,F32="ND"),1,0)</x:f>
        <x:v>1</x:v>
      </x:c>
      <x:c r="L32" s="169" t="n">
        <x:f>IF(AND(E32="Oui",K32=1),1,0)</x:f>
        <x:v>0</x:v>
      </x:c>
    </x:row>
    <x:row r="33" ht="58" customHeight="1">
      <x:c r="A33" s="150" t="str">
        <x:v>C21</x:v>
      </x:c>
      <x:c r="B33" s="150" t="str">
        <x:v>D5</x:v>
      </x:c>
      <x:c r="C33" s="28" t="str">
        <x:v>Alternatives de moindre impact</x:v>
      </x:c>
      <x:c r="D33" s="28" t="str">
        <x:v>Les toitures, ombrieres, sites déjà artificialisés et autres implantations ont-ils été comparés sérieusement ?</x:v>
      </x:c>
      <x:c r="E33" s="32" t="str">
        <x:v>Oui</x:v>
      </x:c>
      <x:c r="F33" s="35" t="str"/>
      <x:c r="G33" s="36" t="str"/>
      <x:c r="H33" s="36" t="str"/>
      <x:c r="I33" s="28" t="str">
        <x:v>JUR-01, JUR-04, JUR-05</x:v>
      </x:c>
      <x:c r="J33" s="169" t="str">
        <x:f>IF(OR(LEN(F33)=0,F33="ND"),"",F33*1)</x:f>
      </x:c>
      <x:c r="K33" s="169" t="n">
        <x:f>IF(OR(LEN(F33)=0,F33="ND"),1,0)</x:f>
        <x:v>1</x:v>
      </x:c>
      <x:c r="L33" s="169" t="n">
        <x:f>IF(AND(E33="Oui",K33=1),1,0)</x:f>
        <x:v>1</x:v>
      </x:c>
    </x:row>
    <x:row r="34" ht="58" customHeight="1">
      <x:c r="A34" s="150" t="str">
        <x:v>C22</x:v>
      </x:c>
      <x:c r="B34" s="150" t="str">
        <x:v>D5</x:v>
      </x:c>
      <x:c r="C34" s="28" t="str">
        <x:v>Taux d'occupation et organisation de l'eau libre</x:v>
      </x:c>
      <x:c r="D34" s="28" t="str">
        <x:v>La part couverte et la disposition des îlots préservent-elles suffisamment d'eau libre continue et les zones fonctionnelles ?</x:v>
      </x:c>
      <x:c r="E34" s="32" t="str">
        <x:v>Oui</x:v>
      </x:c>
      <x:c r="F34" s="35" t="str"/>
      <x:c r="G34" s="36" t="str"/>
      <x:c r="H34" s="36" t="str"/>
      <x:c r="I34" s="28" t="str">
        <x:v>SCI-01, SCI-04, TECH-01</x:v>
      </x:c>
      <x:c r="J34" s="169" t="str">
        <x:f>IF(OR(LEN(F34)=0,F34="ND"),"",F34*1)</x:f>
      </x:c>
      <x:c r="K34" s="169" t="n">
        <x:f>IF(OR(LEN(F34)=0,F34="ND"),1,0)</x:f>
        <x:v>1</x:v>
      </x:c>
      <x:c r="L34" s="169" t="n">
        <x:f>IF(AND(E34="Oui",K34=1),1,0)</x:f>
        <x:v>1</x:v>
      </x:c>
    </x:row>
    <x:row r="35" ht="58" customHeight="1">
      <x:c r="A35" s="150" t="str">
        <x:v>C23</x:v>
      </x:c>
      <x:c r="B35" s="150" t="str">
        <x:v>D5</x:v>
      </x:c>
      <x:c r="C35" s="28" t="str">
        <x:v>Ancrages, câbles, accès et travaux de berge</x:v>
      </x:c>
      <x:c r="D35" s="28" t="str">
        <x:v>Les composantes annexes évitent-elles les habitats, sédiments et fonctions sensibles du plan d'eau et de ses berges ?</x:v>
      </x:c>
      <x:c r="E35" s="32" t="str">
        <x:v>Non</x:v>
      </x:c>
      <x:c r="F35" s="35" t="str"/>
      <x:c r="G35" s="36" t="str"/>
      <x:c r="H35" s="36" t="str"/>
      <x:c r="I35" s="28" t="str">
        <x:v>SCI-01, TECH-01</x:v>
      </x:c>
      <x:c r="J35" s="169" t="str">
        <x:f>IF(OR(LEN(F35)=0,F35="ND"),"",F35*1)</x:f>
      </x:c>
      <x:c r="K35" s="169" t="n">
        <x:f>IF(OR(LEN(F35)=0,F35="ND"),1,0)</x:f>
        <x:v>1</x:v>
      </x:c>
      <x:c r="L35" s="169" t="n">
        <x:f>IF(AND(E35="Oui",K35=1),1,0)</x:f>
        <x:v>0</x:v>
      </x:c>
    </x:row>
    <x:row r="36" ht="58" customHeight="1">
      <x:c r="A36" s="150" t="str">
        <x:v>C24</x:v>
      </x:c>
      <x:c r="B36" s="150" t="str">
        <x:v>D5</x:v>
      </x:c>
      <x:c r="C36" s="28" t="str">
        <x:v>Qualité de l'état initial et niveau d'incertitude</x:v>
      </x:c>
      <x:c r="D36" s="28" t="str">
        <x:v>Les données sont-elles récentes, représentatives et suffisantes pour caractériser les saisons et les compartiments sensibles ?</x:v>
      </x:c>
      <x:c r="E36" s="32" t="str">
        <x:v>Oui</x:v>
      </x:c>
      <x:c r="F36" s="35" t="str"/>
      <x:c r="G36" s="36" t="str"/>
      <x:c r="H36" s="36" t="str"/>
      <x:c r="I36" s="28" t="str">
        <x:v>JUR-01, SCI-01, TECH-01</x:v>
      </x:c>
      <x:c r="J36" s="169" t="str">
        <x:f>IF(OR(LEN(F36)=0,F36="ND"),"",F36*1)</x:f>
      </x:c>
      <x:c r="K36" s="169" t="n">
        <x:f>IF(OR(LEN(F36)=0,F36="ND"),1,0)</x:f>
        <x:v>1</x:v>
      </x:c>
      <x:c r="L36" s="169" t="n">
        <x:f>IF(AND(E36="Oui",K36=1),1,0)</x:f>
        <x:v>1</x:v>
      </x:c>
    </x:row>
    <x:row r="37" ht="58" customHeight="1">
      <x:c r="A37" s="150" t="str">
        <x:v>C25</x:v>
      </x:c>
      <x:c r="B37" s="150" t="str">
        <x:v>D5</x:v>
      </x:c>
      <x:c r="C37" s="28" t="str">
        <x:v>Suivi, gestion adaptative et réversibilité</x:v>
      </x:c>
      <x:c r="D37" s="28" t="str">
        <x:v>Le projet prévoit-il des indicateurs, seuils d'alerte, actions correctives et une remise en état effectivement réalisables ?</x:v>
      </x:c>
      <x:c r="E37" s="32" t="str">
        <x:v>Non</x:v>
      </x:c>
      <x:c r="F37" s="35" t="str"/>
      <x:c r="G37" s="36" t="str"/>
      <x:c r="H37" s="36" t="str"/>
      <x:c r="I37" s="28" t="str">
        <x:v>SCI-01, TECH-01</x:v>
      </x:c>
      <x:c r="J37" s="169" t="str">
        <x:f>IF(OR(LEN(F37)=0,F37="ND"),"",F37*1)</x:f>
      </x:c>
      <x:c r="K37" s="169" t="n">
        <x:f>IF(OR(LEN(F37)=0,F37="ND"),1,0)</x:f>
        <x:v>1</x:v>
      </x:c>
      <x:c r="L37" s="169" t="n">
        <x:f>IF(AND(E37="Oui",K37=1),1,0)</x:f>
        <x:v>0</x:v>
      </x:c>
    </x:row>
    <x:row r="38">
      <x:c r="A38" s="144"/>
      <x:c r="B38" s="144"/>
      <x:c r="C38" s="144"/>
      <x:c r="D38" s="144"/>
      <x:c r="E38" s="144"/>
      <x:c r="F38" s="144"/>
      <x:c r="G38" s="144"/>
      <x:c r="H38" s="144"/>
      <x:c r="I38" s="144"/>
      <x:c r="J38" s="144"/>
      <x:c r="K38" s="144"/>
      <x:c r="L38" s="144"/>
    </x:row>
    <x:row r="39">
      <x:c r="A39" s="144"/>
      <x:c r="B39" s="144"/>
      <x:c r="C39" s="144"/>
      <x:c r="D39" s="144"/>
      <x:c r="E39" s="144"/>
      <x:c r="F39" s="144"/>
      <x:c r="G39" s="144"/>
      <x:c r="H39" s="144"/>
      <x:c r="I39" s="144"/>
      <x:c r="J39" s="144"/>
      <x:c r="K39" s="144"/>
      <x:c r="L39" s="144"/>
    </x:row>
    <x:row r="40">
      <x:c r="A40" s="44" t="str">
        <x:v>Calcul global</x:v>
      </x:c>
      <x:c r="B40" s="44" t="str">
        <x:v>Valeur</x:v>
      </x:c>
      <x:c r="C40" s="144"/>
      <x:c r="D40" s="44" t="str">
        <x:v>Domaine</x:v>
      </x:c>
      <x:c r="E40" s="44" t="str">
        <x:v>Score min.</x:v>
      </x:c>
      <x:c r="F40" s="44" t="str">
        <x:v>Score max.</x:v>
      </x:c>
      <x:c r="G40" s="44" t="str">
        <x:v>Manquants</x:v>
      </x:c>
      <x:c r="H40" s="44" t="str">
        <x:v>Maximum</x:v>
      </x:c>
      <x:c r="I40" s="144"/>
      <x:c r="J40" s="144"/>
      <x:c r="K40" s="144"/>
      <x:c r="L40" s="144"/>
    </x:row>
    <x:row r="41" ht="28" customHeight="1">
      <x:c r="A41" s="122" t="str">
        <x:v>Critères renseignés</x:v>
      </x:c>
      <x:c r="B41" s="170" t="n">
        <x:f>COUNT(J13:J37)</x:f>
        <x:v>0</x:v>
      </x:c>
      <x:c r="C41" s="144"/>
      <x:c r="D41" s="171" t="str">
        <x:v>D1</x:v>
      </x:c>
      <x:c r="E41" s="148" t="n">
        <x:f>SUMIFS($J$13:$J$37,$B$13:$B$37,D41)</x:f>
        <x:v>0</x:v>
      </x:c>
      <x:c r="F41" s="148" t="n">
        <x:f>E41+4*G41</x:f>
        <x:v>20</x:v>
      </x:c>
      <x:c r="G41" s="148" t="n">
        <x:f>SUMIFS($K$13:$K$37,$B$13:$B$37,D41)</x:f>
        <x:v>5</x:v>
      </x:c>
      <x:c r="H41" s="148" t="n">
        <x:v>20</x:v>
      </x:c>
      <x:c r="I41" s="144"/>
      <x:c r="J41" s="144"/>
      <x:c r="K41" s="144"/>
      <x:c r="L41" s="144"/>
    </x:row>
    <x:row r="42" ht="28" customHeight="1">
      <x:c r="A42" s="165" t="str">
        <x:v>Critères inconnus</x:v>
      </x:c>
      <x:c r="B42" s="172" t="n">
        <x:f>SUM(K13:K37)</x:f>
        <x:v>25</x:v>
      </x:c>
      <x:c r="C42" s="144"/>
      <x:c r="D42" s="173" t="str">
        <x:v>D2</x:v>
      </x:c>
      <x:c r="E42" s="150" t="n">
        <x:f>SUMIFS($J$13:$J$37,$B$13:$B$37,D42)</x:f>
        <x:v>0</x:v>
      </x:c>
      <x:c r="F42" s="150" t="n">
        <x:f>E42+4*G42</x:f>
        <x:v>20</x:v>
      </x:c>
      <x:c r="G42" s="150" t="n">
        <x:f>SUMIFS($K$13:$K$37,$B$13:$B$37,D42)</x:f>
        <x:v>5</x:v>
      </x:c>
      <x:c r="H42" s="150" t="n">
        <x:v>20</x:v>
      </x:c>
      <x:c r="I42" s="144"/>
      <x:c r="J42" s="144"/>
      <x:c r="K42" s="144"/>
      <x:c r="L42" s="144"/>
    </x:row>
    <x:row r="43" ht="28" customHeight="1">
      <x:c r="A43" s="165" t="str">
        <x:v>Complétude</x:v>
      </x:c>
      <x:c r="B43" s="174" t="n">
        <x:f>B41/25</x:f>
        <x:v>0</x:v>
      </x:c>
      <x:c r="C43" s="144"/>
      <x:c r="D43" s="173" t="str">
        <x:v>D3</x:v>
      </x:c>
      <x:c r="E43" s="150" t="n">
        <x:f>SUMIFS($J$13:$J$37,$B$13:$B$37,D43)</x:f>
        <x:v>0</x:v>
      </x:c>
      <x:c r="F43" s="150" t="n">
        <x:f>E43+4*G43</x:f>
        <x:v>20</x:v>
      </x:c>
      <x:c r="G43" s="150" t="n">
        <x:f>SUMIFS($K$13:$K$37,$B$13:$B$37,D43)</x:f>
        <x:v>5</x:v>
      </x:c>
      <x:c r="H43" s="150" t="n">
        <x:v>20</x:v>
      </x:c>
      <x:c r="I43" s="144"/>
      <x:c r="J43" s="144"/>
      <x:c r="K43" s="144"/>
      <x:c r="L43" s="144"/>
    </x:row>
    <x:row r="44" ht="28" customHeight="1">
      <x:c r="A44" s="165" t="str">
        <x:v>Score minimal</x:v>
      </x:c>
      <x:c r="B44" s="172" t="n">
        <x:f>SUM(J13:J37)</x:f>
        <x:v>0</x:v>
      </x:c>
      <x:c r="C44" s="144"/>
      <x:c r="D44" s="173" t="str">
        <x:v>D4</x:v>
      </x:c>
      <x:c r="E44" s="150" t="n">
        <x:f>SUMIFS($J$13:$J$37,$B$13:$B$37,D44)</x:f>
        <x:v>0</x:v>
      </x:c>
      <x:c r="F44" s="150" t="n">
        <x:f>E44+4*G44</x:f>
        <x:v>20</x:v>
      </x:c>
      <x:c r="G44" s="150" t="n">
        <x:f>SUMIFS($K$13:$K$37,$B$13:$B$37,D44)</x:f>
        <x:v>5</x:v>
      </x:c>
      <x:c r="H44" s="150" t="n">
        <x:v>20</x:v>
      </x:c>
      <x:c r="I44" s="144"/>
      <x:c r="J44" s="144"/>
      <x:c r="K44" s="144"/>
      <x:c r="L44" s="144"/>
    </x:row>
    <x:row r="45" ht="28" customHeight="1">
      <x:c r="A45" s="165" t="str">
        <x:v>Score maximal</x:v>
      </x:c>
      <x:c r="B45" s="172" t="n">
        <x:f>B44+4*B42</x:f>
        <x:v>100</x:v>
      </x:c>
      <x:c r="C45" s="144"/>
      <x:c r="D45" s="173" t="str">
        <x:v>D5</x:v>
      </x:c>
      <x:c r="E45" s="150" t="n">
        <x:f>SUMIFS($J$13:$J$37,$B$13:$B$37,D45)</x:f>
        <x:v>0</x:v>
      </x:c>
      <x:c r="F45" s="150" t="n">
        <x:f>E45+4*G45</x:f>
        <x:v>20</x:v>
      </x:c>
      <x:c r="G45" s="150" t="n">
        <x:f>SUMIFS($K$13:$K$37,$B$13:$B$37,D45)</x:f>
        <x:v>5</x:v>
      </x:c>
      <x:c r="H45" s="150" t="n">
        <x:v>20</x:v>
      </x:c>
      <x:c r="I45" s="144"/>
      <x:c r="J45" s="144"/>
      <x:c r="K45" s="144"/>
      <x:c r="L45" s="144"/>
    </x:row>
    <x:row r="46" ht="28" customHeight="1">
      <x:c r="A46" s="165" t="str">
        <x:v>Critères essentiels manquants</x:v>
      </x:c>
      <x:c r="B46" s="172" t="n">
        <x:f>SUM(L13:L37)</x:f>
        <x:v>15</x:v>
      </x:c>
      <x:c r="C46" s="144"/>
      <x:c r="D46" s="144"/>
      <x:c r="E46" s="144"/>
      <x:c r="F46" s="144"/>
      <x:c r="G46" s="144"/>
      <x:c r="H46" s="144"/>
      <x:c r="I46" s="144"/>
      <x:c r="J46" s="144"/>
      <x:c r="K46" s="144"/>
      <x:c r="L46" s="144"/>
    </x:row>
    <x:row r="47" ht="28" customHeight="1">
      <x:c r="A47" s="165" t="str">
        <x:v>Classe du score minimal</x:v>
      </x:c>
      <x:c r="B47" s="172" t="str">
        <x:f>IF(B44&gt;=75,"A",IF(B44&gt;=50,"B",IF(B44&gt;=25,"C","D")))</x:f>
        <x:v>D</x:v>
      </x:c>
      <x:c r="C47" s="144"/>
      <x:c r="D47" s="144"/>
      <x:c r="E47" s="144"/>
      <x:c r="F47" s="144"/>
      <x:c r="G47" s="144"/>
      <x:c r="H47" s="144"/>
      <x:c r="I47" s="144"/>
      <x:c r="J47" s="144"/>
      <x:c r="K47" s="144"/>
      <x:c r="L47" s="144"/>
    </x:row>
    <x:row r="48" ht="28" customHeight="1">
      <x:c r="A48" s="165" t="str">
        <x:v>Classe du score maximal</x:v>
      </x:c>
      <x:c r="B48" s="172" t="str">
        <x:f>IF(B45&gt;=75,"A",IF(B45&gt;=50,"B",IF(B45&gt;=25,"C","D")))</x:f>
        <x:v>A</x:v>
      </x:c>
      <x:c r="C48" s="144"/>
      <x:c r="D48" s="144"/>
      <x:c r="E48" s="144"/>
      <x:c r="F48" s="144"/>
      <x:c r="G48" s="144"/>
      <x:c r="H48" s="144"/>
      <x:c r="I48" s="144"/>
      <x:c r="J48" s="144"/>
      <x:c r="K48" s="144"/>
      <x:c r="L48" s="144"/>
    </x:row>
    <x:row r="49" ht="42" customHeight="1">
      <x:c r="A49" s="165" t="str">
        <x:v>Classe numérique</x:v>
      </x:c>
      <x:c r="B49" s="175" t="str">
        <x:f>IF(B46&gt;0,"NC - donnée essentielle manquante",IF(B42&gt;5,"NC - plus de cinq critères inconnus",IF(B47&lt;&gt;B48,"NC - intervalle sur plusieurs classes",IF(B42&gt;0,"Classe "&amp;B47&amp;" provisoire","Classe "&amp;B47))))</x:f>
        <x:v>NC - donnée essentielle manquante</x:v>
      </x:c>
      <x:c r="C49" s="144"/>
      <x:c r="D49" s="144"/>
      <x:c r="E49" s="144"/>
      <x:c r="F49" s="144"/>
      <x:c r="G49" s="144"/>
      <x:c r="H49" s="144"/>
      <x:c r="I49" s="144"/>
      <x:c r="J49" s="144"/>
      <x:c r="K49" s="144"/>
      <x:c r="L49" s="144"/>
    </x:row>
    <x:row r="50">
      <x:c r="A50" s="144"/>
      <x:c r="B50" s="144"/>
      <x:c r="C50" s="144"/>
      <x:c r="D50" s="144"/>
      <x:c r="E50" s="144"/>
      <x:c r="F50" s="144"/>
      <x:c r="G50" s="144"/>
      <x:c r="H50" s="144"/>
      <x:c r="I50" s="144"/>
      <x:c r="J50" s="144"/>
      <x:c r="K50" s="144"/>
      <x:c r="L50" s="144"/>
    </x:row>
    <x:row r="51" ht="34" customHeight="1">
      <x:c r="A51" s="58" t="str">
        <x:v>Règle de classement: toute donnée essentielle manquante, plus de cinq critères inconnus ou un intervalle recouvrant plusieurs classes rend le dossier non classable. Consulter les onglets Arrets et Methode avant toute interprétation.</x:v>
      </x:c>
      <x:c r="B51" s="144"/>
      <x:c r="C51" s="144"/>
      <x:c r="D51" s="144"/>
      <x:c r="E51" s="144"/>
      <x:c r="F51" s="144"/>
      <x:c r="G51" s="144"/>
      <x:c r="H51" s="144"/>
      <x:c r="I51" s="144"/>
      <x:c r="J51" s="144"/>
      <x:c r="K51" s="144"/>
      <x:c r="L51" s="144"/>
    </x:row>
    <x:row r="52" ht="34" customHeight="1"/>
  </x:sheetData>
  <x:mergeCells>
    <x:mergeCell ref="A3:L3"/>
    <x:mergeCell ref="B5:D5"/>
    <x:mergeCell ref="B6:D6"/>
    <x:mergeCell ref="B7:D7"/>
    <x:mergeCell ref="B8:D8"/>
    <x:mergeCell ref="B9:D9"/>
    <x:mergeCell ref="F5:H5"/>
    <x:mergeCell ref="F6:H6"/>
    <x:mergeCell ref="F7:H7"/>
    <x:mergeCell ref="F8:H8"/>
    <x:mergeCell ref="F9:H9"/>
    <x:mergeCell ref="A51:L52"/>
  </x:mergeCells>
  <x:conditionalFormatting sqref="F13:F37">
    <x:cfRule type="expression" dxfId="0" priority="1">
      <x:formula>AND(LEN(F13)&gt;0,F13=0)</x:formula>
    </x:cfRule>
    <x:cfRule type="expression" dxfId="1" priority="2">
      <x:formula>AND(LEN(F13)&gt;0,F13=1)</x:formula>
    </x:cfRule>
    <x:cfRule type="expression" dxfId="2" priority="3">
      <x:formula>AND(LEN(F13)&gt;0,F13=2)</x:formula>
    </x:cfRule>
    <x:cfRule type="expression" dxfId="3" priority="4">
      <x:formula>AND(LEN(F13)&gt;0,F13=3)</x:formula>
    </x:cfRule>
    <x:cfRule type="expression" dxfId="4" priority="5">
      <x:formula>AND(LEN(F13)&gt;0,F13=4)</x:formula>
    </x:cfRule>
    <x:cfRule type="containsText" dxfId="5" priority="6" operator="containsText" text="ND"/>
  </x:conditionalFormatting>
  <x:dataValidations count="1">
    <x:dataValidation type="list" sqref="F13:F37">
      <x:formula1>"0,1,2,3,4,ND"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C00000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7" hidden="0" customWidth="1"/>
    <x:col min="2" max="2" width="28" hidden="0" customWidth="1"/>
    <x:col min="3" max="3" width="48" hidden="0" customWidth="1"/>
    <x:col min="4" max="4" width="40" hidden="0" customWidth="1"/>
    <x:col min="5" max="5" width="15" hidden="0" customWidth="1"/>
    <x:col min="6" max="6" width="30" hidden="0" customWidth="1"/>
    <x:col min="7" max="7" width="34" hidden="0" customWidth="1"/>
    <x:col min="8" max="8" width="18" hidden="0" customWidth="1"/>
  </x:cols>
  <x:sheetData>
    <x:row r="2">
      <x:c r="A2" s="3" t="str">
        <x:v>Cinq critères d'arrêt du prédiagnostic</x:v>
      </x:c>
      <x:c r="B2" s="142"/>
      <x:c r="C2" s="142"/>
      <x:c r="D2" s="142"/>
      <x:c r="E2" s="142"/>
      <x:c r="F2" s="142"/>
      <x:c r="G2" s="142"/>
      <x:c r="H2" s="142"/>
    </x:row>
    <x:row r="3">
      <x:c r="A3" s="176" t="str">
        <x:v>Ces critères prévalent sur la note globale. Ils constituent des règles méthodologiques Nexus Terra et ne valent pas, à eux seuls, interdiction juridique.</x:v>
      </x:c>
      <x:c r="B3" s="144"/>
      <x:c r="C3" s="144"/>
      <x:c r="D3" s="144"/>
      <x:c r="E3" s="144"/>
      <x:c r="F3" s="144"/>
      <x:c r="G3" s="144"/>
      <x:c r="H3" s="144"/>
    </x:row>
    <x:row r="4">
      <x:c r="A4" s="144"/>
      <x:c r="B4" s="144"/>
      <x:c r="C4" s="144"/>
      <x:c r="D4" s="144"/>
      <x:c r="E4" s="144"/>
      <x:c r="F4" s="144"/>
      <x:c r="G4" s="144"/>
      <x:c r="H4" s="144"/>
    </x:row>
    <x:row r="5" ht="38" customHeight="1">
      <x:c r="A5" s="71" t="str">
        <x:v>ID</x:v>
      </x:c>
      <x:c r="B5" s="71" t="str">
        <x:v>Critère</x:v>
      </x:c>
      <x:c r="C5" s="71" t="str">
        <x:v>Test à appliquer</x:v>
      </x:c>
      <x:c r="D5" s="71" t="str">
        <x:v>Éléments probants attendus</x:v>
      </x:c>
      <x:c r="E5" s="71" t="str">
        <x:v>Résultat</x:v>
      </x:c>
      <x:c r="F5" s="71" t="str">
        <x:v>Justification / pièce</x:v>
      </x:c>
      <x:c r="G5" s="71" t="str">
        <x:v>Conséquence</x:v>
      </x:c>
      <x:c r="H5" s="71" t="str">
        <x:v>Critères liés</x:v>
      </x:c>
    </x:row>
    <x:row r="6" ht="94" customHeight="1">
      <x:c r="A6" s="148" t="str">
        <x:v>A1</x:v>
      </x:c>
      <x:c r="B6" s="27" t="str">
        <x:v>Enjeu écologique majeur confirmé</x:v>
      </x:c>
      <x:c r="C6" s="27" t="str">
        <x:v>Une espèce, un habitat ou un usage biologique essentiel, protégé ou patrimonial, serait vraisemblablement affecte de façon significative et aucune solution crédible d'évitement sur le site n'est identifiée.</x:v>
      </x:c>
      <x:c r="D6" s="27" t="str">
        <x:v>Inventaires adaptés aux saisons, statut de conservation, localisation des fonctions biologiques, analyse d'incidences et variantes d'implantation.</x:v>
      </x:c>
      <x:c r="E6" s="33" t="str"/>
      <x:c r="F6" s="34" t="str"/>
      <x:c r="G6" s="27" t="str">
        <x:v>Évitement ou relocalisation du projet.</x:v>
      </x:c>
      <x:c r="H6" s="27" t="str">
        <x:v>C01 à C03, C06 à C10</x:v>
      </x:c>
    </x:row>
    <x:row r="7" ht="94" customHeight="1">
      <x:c r="A7" s="150" t="str">
        <x:v>A2</x:v>
      </x:c>
      <x:c r="B7" s="28" t="str">
        <x:v>Fonction écologique essentielle non maintenable</x:v>
      </x:c>
      <x:c r="C7" s="28" t="str">
        <x:v>Le plan d'eau ou ses berges assurent une continuité, une zone de reproduction, de repos, d'alimentation ou de refuge essentielle que le projet ne peut maintenir dans un état fonctionnel.</x:v>
      </x:c>
      <x:c r="D7" s="28" t="str">
        <x:v>Cartographie fonctionnelle, connexions hydrologiques, corridors, cycles biologiques, analyse des effets directs et indirects.</x:v>
      </x:c>
      <x:c r="E7" s="35" t="str"/>
      <x:c r="F7" s="36" t="str"/>
      <x:c r="G7" s="28" t="str">
        <x:v>Évitement ou modification substantielle de la localisation et de l'emprise.</x:v>
      </x:c>
      <x:c r="H7" s="28" t="str">
        <x:v>C04, C05, C07 à C10</x:v>
      </x:c>
    </x:row>
    <x:row r="8" ht="94" customHeight="1">
      <x:c r="A8" s="150" t="str">
        <x:v>A3</x:v>
      </x:c>
      <x:c r="B8" s="28" t="str">
        <x:v>Incompatibilité avec un usage prioritaire, la santé ou la sécurité</x:v>
      </x:c>
      <x:c r="C8" s="28" t="str">
        <x:v>Le projet est incompatible avec l'alimentation en eau potable, la sûreté d'un ouvrage, la gestion des crues, la navigation, les secours ou un autre usage prioritaire, sans mesure de résolution robuste.</x:v>
      </x:c>
      <x:c r="D8" s="28" t="str">
        <x:v>Règlements et servitudes, avis du gestionnaire, périmètrès de protection, exigences de sûreté, analyse des risques et des conflits d'usage.</x:v>
      </x:c>
      <x:c r="E8" s="35" t="str"/>
      <x:c r="F8" s="36" t="str"/>
      <x:c r="G8" s="28" t="str">
        <x:v>Arrêt du scénario et recherche d'une alternative compatible.</x:v>
      </x:c>
      <x:c r="H8" s="28" t="str">
        <x:v>C16, C17, C20, C23</x:v>
      </x:c>
    </x:row>
    <x:row r="9" ht="94" customHeight="1">
      <x:c r="A9" s="150" t="str">
        <x:v>A4</x:v>
      </x:c>
      <x:c r="B9" s="28" t="str">
        <x:v>Risque grave plausible et connaissances insuffisantes</x:v>
      </x:c>
      <x:c r="C9" s="28" t="str">
        <x:v>La vulnérabilité du plan d'eau rend plausible un dommage grave ou difficilement réversible, tandis que les données disponibles ne permettent pas d'en écarter raisonnablement la survenue.</x:v>
      </x:c>
      <x:c r="D9" s="28" t="str">
        <x:v>Bathymétrie, profils thermiques et d'oxygène, état trophique, hydrologie, historique des épisodes critiques et qualité de l'état initial.</x:v>
      </x:c>
      <x:c r="E9" s="35" t="str"/>
      <x:c r="F9" s="36" t="str"/>
      <x:c r="G9" s="28" t="str">
        <x:v>Suspension du classement jusqu'à l'acquisition des connaissances nécessaires.</x:v>
      </x:c>
      <x:c r="H9" s="28" t="str">
        <x:v>C11 à C15, C24</x:v>
      </x:c>
    </x:row>
    <x:row r="10" ht="94" customHeight="1">
      <x:c r="A10" s="150" t="str">
        <x:v>A5</x:v>
      </x:c>
      <x:c r="B10" s="28" t="str">
        <x:v>Alternative manifestement moins impactante non étudiée</x:v>
      </x:c>
      <x:c r="C10" s="28" t="str">
        <x:v>Une alternative techniquement et économiquement raisonnable, manifestement moins impactante - toiture, ombriere, site déjà artificialisé ou autre implantation - n'a pas fait l'objet d'une comparaison sérieuse.</x:v>
      </x:c>
      <x:c r="D10" s="28" t="str">
        <x:v>Étude de variantes, potentiel foncier et bâti, contraintes techniques, comparaison multicritere et justification du choix du plan d'eau.</x:v>
      </x:c>
      <x:c r="E10" s="35" t="str"/>
      <x:c r="F10" s="36" t="str"/>
      <x:c r="G10" s="28" t="str">
        <x:v>Reprendre l'étude des alternatives avant de poursuivre le prédiagnostic.</x:v>
      </x:c>
      <x:c r="H10" s="28" t="str">
        <x:v>C21</x:v>
      </x:c>
    </x:row>
    <x:row r="11">
      <x:c r="A11" s="144"/>
      <x:c r="B11" s="144"/>
      <x:c r="C11" s="144"/>
      <x:c r="D11" s="144"/>
      <x:c r="E11" s="144"/>
      <x:c r="F11" s="144"/>
      <x:c r="G11" s="144"/>
      <x:c r="H11" s="144"/>
    </x:row>
    <x:row r="12">
      <x:c r="A12" s="144"/>
      <x:c r="B12" s="144"/>
      <x:c r="C12" s="144"/>
      <x:c r="D12" s="144"/>
      <x:c r="E12" s="144"/>
      <x:c r="F12" s="144"/>
      <x:c r="G12" s="144"/>
      <x:c r="H12" s="144"/>
    </x:row>
    <x:row r="13">
      <x:c r="A13" s="22" t="str">
        <x:v>Contrôle</x:v>
      </x:c>
      <x:c r="B13" s="22"/>
      <x:c r="C13" s="22"/>
      <x:c r="D13" s="22" t="str">
        <x:v>Valeur</x:v>
      </x:c>
      <x:c r="E13" s="144"/>
      <x:c r="F13" s="144"/>
      <x:c r="G13" s="144"/>
      <x:c r="H13" s="144"/>
    </x:row>
    <x:row r="14">
      <x:c r="A14" s="177" t="str">
        <x:v>Nombre de Oui</x:v>
      </x:c>
      <x:c r="B14" s="177"/>
      <x:c r="C14" s="177"/>
      <x:c r="D14" s="177" t="n">
        <x:f>COUNTIF(E6:E10,"Oui")</x:f>
        <x:v>0</x:v>
      </x:c>
      <x:c r="E14" s="144"/>
      <x:c r="F14" s="144"/>
      <x:c r="G14" s="144"/>
      <x:c r="H14" s="144"/>
    </x:row>
    <x:row r="15">
      <x:c r="A15" s="178" t="str">
        <x:v>Non renseignés ou indéterminés</x:v>
      </x:c>
      <x:c r="B15" s="178"/>
      <x:c r="C15" s="178"/>
      <x:c r="D15" s="178" t="n">
        <x:f>COUNTBLANK(E6:E10)+COUNTIF(E6:E10,"Indéterminé")</x:f>
        <x:v>5</x:v>
      </x:c>
      <x:c r="E15" s="144"/>
      <x:c r="F15" s="144"/>
      <x:c r="G15" s="144"/>
      <x:c r="H15" s="144"/>
    </x:row>
    <x:row r="16">
      <x:c r="A16" s="178" t="str">
        <x:v>Statut des critères d'arrêt</x:v>
      </x:c>
      <x:c r="B16" s="178"/>
      <x:c r="C16" s="178"/>
      <x:c r="D16" s="172" t="str">
        <x:f>IF(D14&gt;0,"ARRÊT - "&amp;D14&amp;" critère(s) déclenché(s)",IF(D15&gt;0,"NC - critères préalables à résoudre","Aucun critère d'arrêt déclenché"))</x:f>
        <x:v>NC - critères préalables à résoudre</x:v>
      </x:c>
      <x:c r="E16" s="144"/>
      <x:c r="F16" s="144"/>
      <x:c r="G16" s="144"/>
      <x:c r="H16" s="144"/>
    </x:row>
  </x:sheetData>
  <x:mergeCells>
    <x:mergeCell ref="A3:H3"/>
    <x:mergeCell ref="A13:C13"/>
    <x:mergeCell ref="A14:C14"/>
    <x:mergeCell ref="A15:C15"/>
    <x:mergeCell ref="A16:C16"/>
  </x:mergeCells>
  <x:conditionalFormatting sqref="E6:E10">
    <x:cfRule type="containsText" dxfId="6" priority="1" operator="containsText" text="Oui"/>
    <x:cfRule type="containsText" dxfId="7" priority="2" operator="containsText" text="Indéterminé"/>
    <x:cfRule type="containsText" dxfId="8" priority="3" operator="containsText" text="Non"/>
  </x:conditionalFormatting>
  <x:conditionalFormatting sqref="D16:D16">
    <x:cfRule type="containsText" dxfId="9" priority="4" operator="containsText" text="ARRÊT"/>
    <x:cfRule type="containsText" dxfId="10" priority="5" operator="containsText" text="NC"/>
    <x:cfRule type="containsText" dxfId="11" priority="6" operator="containsText" text="Aucun"/>
  </x:conditionalFormatting>
  <x:dataValidations count="1">
    <x:dataValidation type="list" sqref="E6:E10">
      <x:formula1>"Non,Oui,Indéterminé"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3B83BD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7" hidden="0" customWidth="1"/>
    <x:col min="2" max="2" width="9" hidden="0" customWidth="1"/>
    <x:col min="3" max="3" width="28" hidden="0" customWidth="1"/>
    <x:col min="4" max="4" width="10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6" hidden="0" customWidth="1"/>
    <x:col min="10" max="10" width="36" hidden="0" customWidth="1"/>
    <x:col min="11" max="11" width="18" hidden="0" customWidth="1"/>
  </x:cols>
  <x:sheetData>
    <x:row r="2">
      <x:c r="A2" s="3" t="str">
        <x:v>Référentiel de cotation</x:v>
      </x:c>
      <x:c r="B2" s="142"/>
      <x:c r="C2" s="142"/>
      <x:c r="D2" s="142"/>
      <x:c r="E2" s="142"/>
      <x:c r="F2" s="142"/>
      <x:c r="G2" s="142"/>
      <x:c r="H2" s="142"/>
      <x:c r="I2" s="142"/>
      <x:c r="J2" s="142"/>
      <x:c r="K2" s="142"/>
    </x:row>
    <x:row r="3">
      <x:c r="A3" s="179" t="str">
        <x:v>Le niveau le plus protecteur s'applique lorsque plusieurs descriptions sont pertinentes. Les repères sont des conventions pilotes et doivent être justifiés par des éléments probants.</x:v>
      </x:c>
      <x:c r="B3" s="144"/>
      <x:c r="C3" s="144"/>
      <x:c r="D3" s="144"/>
      <x:c r="E3" s="144"/>
      <x:c r="F3" s="144"/>
      <x:c r="G3" s="144"/>
      <x:c r="H3" s="144"/>
      <x:c r="I3" s="144"/>
      <x:c r="J3" s="144"/>
      <x:c r="K3" s="144"/>
    </x:row>
    <x:row r="4">
      <x:c r="A4" s="144"/>
      <x:c r="B4" s="144"/>
      <x:c r="C4" s="144"/>
      <x:c r="D4" s="144"/>
      <x:c r="E4" s="144"/>
      <x:c r="F4" s="144"/>
      <x:c r="G4" s="144"/>
      <x:c r="H4" s="144"/>
      <x:c r="I4" s="144"/>
      <x:c r="J4" s="144"/>
      <x:c r="K4" s="144"/>
    </x:row>
    <x:row r="5" ht="38" customHeight="1">
      <x:c r="A5" s="22" t="str">
        <x:v>ID</x:v>
      </x:c>
      <x:c r="B5" s="22" t="str">
        <x:v>Domaine</x:v>
      </x:c>
      <x:c r="C5" s="22" t="str">
        <x:v>Critère</x:v>
      </x:c>
      <x:c r="D5" s="22" t="str">
        <x:v>Essentiel</x:v>
      </x:c>
      <x:c r="E5" s="22" t="str">
        <x:v>0 - faible</x:v>
      </x:c>
      <x:c r="F5" s="22" t="str">
        <x:v>1</x:v>
      </x:c>
      <x:c r="G5" s="22" t="str">
        <x:v>2</x:v>
      </x:c>
      <x:c r="H5" s="22" t="str">
        <x:v>3</x:v>
      </x:c>
      <x:c r="I5" s="22" t="str">
        <x:v>4 - très élevé</x:v>
      </x:c>
      <x:c r="J5" s="22" t="str">
        <x:v>Éléments probants</x:v>
      </x:c>
      <x:c r="K5" s="22" t="str">
        <x:v>Sources</x:v>
      </x:c>
    </x:row>
    <x:row r="6" ht="96" customHeight="1">
      <x:c r="A6" s="148" t="str">
        <x:v>C01</x:v>
      </x:c>
      <x:c r="B6" s="148" t="str">
        <x:v>D1</x:v>
      </x:c>
      <x:c r="C6" s="27" t="str">
        <x:v>Zonages de protection, de gestion et d'inventaire</x:v>
      </x:c>
      <x:c r="D6" s="31" t="str">
        <x:v>Oui</x:v>
      </x:c>
      <x:c r="E6" s="108" t="str">
        <x:v>Absence de zonage dans la zone d'influence et absence de lien fonctionnel, vérifiées sur des sources à jour.</x:v>
      </x:c>
      <x:c r="F6" s="110" t="str">
        <x:v>Zonage à proximité, sans recoupement ni lien fonctionnel identifié après vérification.</x:v>
      </x:c>
      <x:c r="G6" s="34" t="str">
        <x:v>Zonage d'inventaire ou objectif de gestion recoupé; sensibilité faible à modérée ou lien fonctionnel plausible.</x:v>
      </x:c>
      <x:c r="H6" s="112" t="str">
        <x:v>Zonage protégé, géré ou sensible directement recoupé ou adjacent; incidences plausibles à approfondir.</x:v>
      </x:c>
      <x:c r="I6" s="114" t="str">
        <x:v>Recoupement d'un secteur à forte exigence de conservation avec atteinte significative vraisemblable aux objectifs du site.</x:v>
      </x:c>
      <x:c r="J6" s="27" t="str">
        <x:v>Cartographies à jour, documents d'objectifs ou de gestion, périmètre d'effets directs, indirects et cumulés.</x:v>
      </x:c>
      <x:c r="K6" s="148" t="str">
        <x:v>JUR-02, JUR-07</x:v>
      </x:c>
    </x:row>
    <x:row r="7" ht="96" customHeight="1">
      <x:c r="A7" s="150" t="str">
        <x:v>C02</x:v>
      </x:c>
      <x:c r="B7" s="150" t="str">
        <x:v>D1</x:v>
      </x:c>
      <x:c r="C7" s="28" t="str">
        <x:v>Espèces protégées ou patrimoniales</x:v>
      </x:c>
      <x:c r="D7" s="32" t="str">
        <x:v>Oui</x:v>
      </x:c>
      <x:c r="E7" s="109" t="str">
        <x:v>Inventaires adaptés ne montrant ni espèce sensible ni dépendance fonctionnelle au site.</x:v>
      </x:c>
      <x:c r="F7" s="111" t="str">
        <x:v>Présence occasionnelle ou enjeu local faible, sans fonction biologique sensible dans l'emprise ou sa zone d'influence.</x:v>
      </x:c>
      <x:c r="G7" s="36" t="str">
        <x:v>Présence potentielle ou régulière d'espèces patrimoniales, sans concentration ni fonction critique démontrée.</x:v>
      </x:c>
      <x:c r="H7" s="113" t="str">
        <x:v>Présence régulière avec reproduction, repos, alimentation, migration ou refuge sensible au projet.</x:v>
      </x:c>
      <x:c r="I7" s="115" t="str">
        <x:v>Fonction essentielle confirmée pour une espèce protégée ou menacée, avec effet significatif vraisemblable difficile à éviter.</x:v>
      </x:c>
      <x:c r="J7" s="28" t="str">
        <x:v>Inventaires multi-saison, données naturalistes récentes, statut local et national, localisation des fonctions biologiques.</x:v>
      </x:c>
      <x:c r="K7" s="150" t="str">
        <x:v>JUR-06, SCI-01</x:v>
      </x:c>
    </x:row>
    <x:row r="8" ht="96" customHeight="1">
      <x:c r="A8" s="150" t="str">
        <x:v>C03</x:v>
      </x:c>
      <x:c r="B8" s="150" t="str">
        <x:v>D1</x:v>
      </x:c>
      <x:c r="C8" s="28" t="str">
        <x:v>Habitats aquatiques, humides et rivulaires</x:v>
      </x:c>
      <x:c r="D8" s="32" t="str">
        <x:v>Oui</x:v>
      </x:c>
      <x:c r="E8" s="109" t="str">
        <x:v>Milieu fortement artificialisé ou dégradé, sans habitat patrimonial ni fonction sensible identifiée.</x:v>
      </x:c>
      <x:c r="F8" s="111" t="str">
        <x:v>Habitats communs et peu diversifiés, avec fonctions limitees et évitables.</x:v>
      </x:c>
      <x:c r="G8" s="36" t="str">
        <x:v>Mosaïque d'habitats d'intérêt local ou état de conservation intermédiaire.</x:v>
      </x:c>
      <x:c r="H8" s="113" t="str">
        <x:v>Habitats naturels bien conserves, rares localement ou fortement fonctionnels, exposés au projet.</x:v>
      </x:c>
      <x:c r="I8" s="115" t="str">
        <x:v>Habitat protégé, rare ou essentiel directement affecte, sans évitement fonctionnel crédible.</x:v>
      </x:c>
      <x:c r="J8" s="28" t="str">
        <x:v>Cartographie des habitats, végétation aquatique et rivulaire, zones humides, état de conservation et emprises de travaux.</x:v>
      </x:c>
      <x:c r="K8" s="150" t="str">
        <x:v>JUR-06, JUR-07</x:v>
      </x:c>
    </x:row>
    <x:row r="9" ht="96" customHeight="1">
      <x:c r="A9" s="150" t="str">
        <x:v>C04</x:v>
      </x:c>
      <x:c r="B9" s="150" t="str">
        <x:v>D1</x:v>
      </x:c>
      <x:c r="C9" s="28" t="str">
        <x:v>Continuités écologiques et connexions hydrologiques</x:v>
      </x:c>
      <x:c r="D9" s="32" t="str">
        <x:v>Oui</x:v>
      </x:c>
      <x:c r="E9" s="109" t="str">
        <x:v>Site isole et artificialisé, sans continuité écologique ou hydrologique fonctionnelle identifiée.</x:v>
      </x:c>
      <x:c r="F9" s="111" t="str">
        <x:v>Rôle de connexion faible et localisé, maintenable intégralement par la conception.</x:v>
      </x:c>
      <x:c r="G9" s="36" t="str">
        <x:v>Rôle de relais ou de corridor local, avec sensibilité modérée aux travaux et à l'occupation du plan d'eau.</x:v>
      </x:c>
      <x:c r="H9" s="113" t="str">
        <x:v>Continuité importante à l'échelle du bassin ou pour plusieurs groupes biologiques, partiellement affectée.</x:v>
      </x:c>
      <x:c r="I9" s="115" t="str">
        <x:v>Continuité essentielle ou irremplaçable que le projet interromprait ou dégraderait de façon substantielle.</x:v>
      </x:c>
      <x:c r="J9" s="28" t="str">
        <x:v>Trame bleue et verte, entrées et sorties d'eau, fosses et cours d'eau, déplacements d'espèces, continuités de berge.</x:v>
      </x:c>
      <x:c r="K9" s="150" t="str">
        <x:v>JUR-01, JUR-02</x:v>
      </x:c>
    </x:row>
    <x:row r="10" ht="96" customHeight="1">
      <x:c r="A10" s="150" t="str">
        <x:v>C05</x:v>
      </x:c>
      <x:c r="B10" s="150" t="str">
        <x:v>D1</x:v>
      </x:c>
      <x:c r="C10" s="28" t="str">
        <x:v>Naturalite et fonctions des berges</x:v>
      </x:c>
      <x:c r="D10" s="32" t="str">
        <x:v>Non</x:v>
      </x:c>
      <x:c r="E10" s="109" t="str">
        <x:v>Berges entièrement artificialisées, stables et sans fonction écologique sensible identifiée.</x:v>
      </x:c>
      <x:c r="F10" s="111" t="str">
        <x:v>Berges majoritairement artificialisées avec quelques secteurs fonctionnels intégralement évitables.</x:v>
      </x:c>
      <x:c r="G10" s="36" t="str">
        <x:v>Berges mixtes, comportant des habitats ou fonctions locales à préserver.</x:v>
      </x:c>
      <x:c r="H10" s="113" t="str">
        <x:v>Berges majoritairement naturelles et fonctionnelles; travaux susceptibles d'affecter plusieurs secteurs sensibles.</x:v>
      </x:c>
      <x:c r="I10" s="115" t="str">
        <x:v>Berges ou ceinture littorale exceptionnelles ou essentielles, directement exposées aux travaux et à l'exploitation.</x:v>
      </x:c>
      <x:c r="J10" s="28" t="str">
        <x:v>Profil et artificialisation des berges, ripisylve, roselières, frayères littorales, zones d'accès et raccordements.</x:v>
      </x:c>
      <x:c r="K10" s="150" t="str">
        <x:v>SCI-01, TECH-01</x:v>
      </x:c>
    </x:row>
    <x:row r="11" ht="96" customHeight="1">
      <x:c r="A11" s="150" t="str">
        <x:v>C06</x:v>
      </x:c>
      <x:c r="B11" s="150" t="str">
        <x:v>D2</x:v>
      </x:c>
      <x:c r="C11" s="28" t="str">
        <x:v>Oiseaux d'eau et avifaune liée au plan d'eau</x:v>
      </x:c>
      <x:c r="D11" s="32" t="str">
        <x:v>Oui</x:v>
      </x:c>
      <x:c r="E11" s="109" t="str">
        <x:v>Suivis adaptés montrant une fréquentation négligeable et aucune fonction sensible dans la zone du projet.</x:v>
      </x:c>
      <x:c r="F11" s="111" t="str">
        <x:v>Fréquentation faible et diffuse, sans concentration ni comportement de dépendance au site.</x:v>
      </x:c>
      <x:c r="G11" s="36" t="str">
        <x:v>Fréquentation régulière d'importance locale, sans site de reproduction ou de repos majeur identifié.</x:v>
      </x:c>
      <x:c r="H11" s="113" t="str">
        <x:v>Concentrations importantes, halte, hivernage, dortoir ou reproduction sensible au dérangement et à la perte d'eau libre.</x:v>
      </x:c>
      <x:c r="I11" s="115" t="str">
        <x:v>Site essentiel ou d'importance majeure pour l'avifaune, avec perte ou dérangement significatif vraisemblable.</x:v>
      </x:c>
      <x:c r="J11" s="28" t="str">
        <x:v>Comptages saisonniers, dortoirs et colonies, zones de repos et d'alimentation, trajectoires de vol, dérive temporelle.</x:v>
      </x:c>
      <x:c r="K11" s="150" t="str">
        <x:v>JUR-06, SCI-01</x:v>
      </x:c>
    </x:row>
    <x:row r="12" ht="96" customHeight="1">
      <x:c r="A12" s="150" t="str">
        <x:v>C07</x:v>
      </x:c>
      <x:c r="B12" s="150" t="str">
        <x:v>D2</x:v>
      </x:c>
      <x:c r="C12" s="28" t="str">
        <x:v>Poissons, frayères et refuges aquatiques</x:v>
      </x:c>
      <x:c r="D12" s="32" t="str">
        <x:v>Oui</x:v>
      </x:c>
      <x:c r="E12" s="109" t="str">
        <x:v>Absence de peuplement sensible ou de fonction de frayère, nourricerie ou refuge, établie par des données adaptées.</x:v>
      </x:c>
      <x:c r="F12" s="111" t="str">
        <x:v>Peuplement commun à faible dépendance aux secteurs concernes; fonctions sensibles intégralement évitables.</x:v>
      </x:c>
      <x:c r="G12" s="36" t="str">
        <x:v>Peuplement d'intérêt local ou fonctions probables dans une partie du plan d'eau.</x:v>
      </x:c>
      <x:c r="H12" s="113" t="str">
        <x:v>Frayères, nourriceries, refuges thermiques ou populations sensibles régulièrement présents et exposés.</x:v>
      </x:c>
      <x:c r="I12" s="115" t="str">
        <x:v>Fonction piscicole essentielle ou espèce à fort enjeu avec altération significative vraisemblable et difficilement réversible.</x:v>
      </x:c>
      <x:c r="J12" s="28" t="str">
        <x:v>Peuplements piscicoles, frayères, habitats benthiques, température et oxygène, pêche, connexions aux cours d'eau.</x:v>
      </x:c>
      <x:c r="K12" s="150" t="str">
        <x:v>SCI-01, SCI-04, SCI-06</x:v>
      </x:c>
    </x:row>
    <x:row r="13" ht="96" customHeight="1">
      <x:c r="A13" s="150" t="str">
        <x:v>C08</x:v>
      </x:c>
      <x:c r="B13" s="150" t="str">
        <x:v>D2</x:v>
      </x:c>
      <x:c r="C13" s="28" t="str">
        <x:v>Amphibiens, reptiles et invertébrés aquatiques</x:v>
      </x:c>
      <x:c r="D13" s="32" t="str">
        <x:v>Non</x:v>
      </x:c>
      <x:c r="E13" s="109" t="str">
        <x:v>Prospections adaptées ne montrant pas de population ni de fonction sensible dans la zone d'influence.</x:v>
      </x:c>
      <x:c r="F13" s="111" t="str">
        <x:v>Présence faible ou occasionnelle, habitats secondaires et intégralement évitables.</x:v>
      </x:c>
      <x:c r="G13" s="36" t="str">
        <x:v>Populations locales ou habitats favorables sur une partie du site.</x:v>
      </x:c>
      <x:c r="H13" s="113" t="str">
        <x:v>Reproduction régulière, population patrimoniale ou habitats multiples exposés aux travaux et à l'ombrage.</x:v>
      </x:c>
      <x:c r="I13" s="115" t="str">
        <x:v>Site essentiel pour une population protégée ou menacée, avec atteinte significative vraisemblable.</x:v>
      </x:c>
      <x:c r="J13" s="28" t="str">
        <x:v>Prospections saisonnières, pontes et larves, odonates, mollusques, macro-invertébrés, sites d'hivernage et corridors terrestres.</x:v>
      </x:c>
      <x:c r="K13" s="150" t="str">
        <x:v>JUR-06, SCI-01</x:v>
      </x:c>
    </x:row>
    <x:row r="14" ht="96" customHeight="1">
      <x:c r="A14" s="150" t="str">
        <x:v>C09</x:v>
      </x:c>
      <x:c r="B14" s="150" t="str">
        <x:v>D2</x:v>
      </x:c>
      <x:c r="C14" s="28" t="str">
        <x:v>Macrophytes, périphyton et production primaire</x:v>
      </x:c>
      <x:c r="D14" s="32" t="str">
        <x:v>Non</x:v>
      </x:c>
      <x:c r="E14" s="109" t="str">
        <x:v>Production primaire et habitats photosynthetiques peu sensibles dans l'emprise, sur la base de mesures adaptées.</x:v>
      </x:c>
      <x:c r="F14" s="111" t="str">
        <x:v>Communautes limitees ou localisées, hors des zones ombragees prévues.</x:v>
      </x:c>
      <x:c r="G14" s="36" t="str">
        <x:v>Communautes fonctionnelles présentes, avec effets localisés ou encore incertains.</x:v>
      </x:c>
      <x:c r="H14" s="113" t="str">
        <x:v>Macrophytes ou habitats benthiques étendus, forte dépendance à la lumière et emprise notable du projet.</x:v>
      </x:c>
      <x:c r="I14" s="115" t="str">
        <x:v>Communautes essentielles, rares ou structurantes directement recouvertes sur une large part de leur aire fonctionnelle.</x:v>
      </x:c>
      <x:c r="J14" s="28" t="str">
        <x:v>Cartographie des macrophytes, profondeur euphotique, turbidité, chlorophylle, habitats benthiques et distribution saisonnière.</x:v>
      </x:c>
      <x:c r="K14" s="150" t="str">
        <x:v>SCI-01, SCI-05</x:v>
      </x:c>
    </x:row>
    <x:row r="15" ht="96" customHeight="1">
      <x:c r="A15" s="150" t="str">
        <x:v>C10</x:v>
      </x:c>
      <x:c r="B15" s="150" t="str">
        <x:v>D2</x:v>
      </x:c>
      <x:c r="C15" s="28" t="str">
        <x:v>Saisonnalite et rôle de refuge</x:v>
      </x:c>
      <x:c r="D15" s="32" t="str">
        <x:v>Non</x:v>
      </x:c>
      <x:c r="E15" s="109" t="str">
        <x:v>Aucune période critique ni rôle de refuge identifié après analyse d'un cycle annuel représentatif.</x:v>
      </x:c>
      <x:c r="F15" s="111" t="str">
        <x:v>Sensibilité saisonnière courte, faible et compatible avec un calendrier d'évitement robuste.</x:v>
      </x:c>
      <x:c r="G15" s="36" t="str">
        <x:v>Plusieurs périodes sensibles ou rôle de refuge local, maitrisables sous conditions.</x:v>
      </x:c>
      <x:c r="H15" s="113" t="str">
        <x:v>Longues périodes sensibles ou refuge important lors d'épisodes climatiques, avec marge d'évitement réduite.</x:v>
      </x:c>
      <x:c r="I15" s="115" t="str">
        <x:v>Rôle de refuge essentiel ou succession de périodes critiques rendant l'exposition durable et difficilement évitable.</x:v>
      </x:c>
      <x:c r="J15" s="28" t="str">
        <x:v>Chronologie annuelle, niveaux d'eau, épisodes de canicule ou de sécheresse, mouvements d'espèces, usages saisonniers.</x:v>
      </x:c>
      <x:c r="K15" s="150" t="str">
        <x:v>SCI-01, SCI-04, SCI-06</x:v>
      </x:c>
    </x:row>
    <x:row r="16" ht="96" customHeight="1">
      <x:c r="A16" s="150" t="str">
        <x:v>C11</x:v>
      </x:c>
      <x:c r="B16" s="150" t="str">
        <x:v>D3</x:v>
      </x:c>
      <x:c r="C16" s="28" t="str">
        <x:v>Morphométrie, profondeur et capacité tampon</x:v>
      </x:c>
      <x:c r="D16" s="32" t="str">
        <x:v>Oui</x:v>
      </x:c>
      <x:c r="E16" s="109" t="str">
        <x:v>Grand volume et forte capacité tampon au regard de l'emprise, caractérisés par une bathymétrie fiable.</x:v>
      </x:c>
      <x:c r="F16" s="111" t="str">
        <x:v>Capacité tampon élevée avec quelques secteurs peu profonds intégralement évités.</x:v>
      </x:c>
      <x:c r="G16" s="36" t="str">
        <x:v>Morphométrie intermédiaire ou hétérogène; sensibilité possible dans certains compartiments.</x:v>
      </x:c>
      <x:c r="H16" s="113" t="str">
        <x:v>Plan d'eau petit, peu profond ou compartimente, avec faible capacité de dilution ou de tampon.</x:v>
      </x:c>
      <x:c r="I16" s="115" t="str">
        <x:v>Très faible profondeur ou volume, confinement marque ou géométrie rendant une altération globale plausible.</x:v>
      </x:c>
      <x:c r="J16" s="28" t="str">
        <x:v>Bathymétrie, volume, profondeur moyenne et maximale, rapport surface-volume, zones peu profondes et volume concerne.</x:v>
      </x:c>
      <x:c r="K16" s="150" t="str">
        <x:v>SCI-01, SCI-04, SCI-06</x:v>
      </x:c>
    </x:row>
    <x:row r="17" ht="96" customHeight="1">
      <x:c r="A17" s="150" t="str">
        <x:v>C12</x:v>
      </x:c>
      <x:c r="B17" s="150" t="str">
        <x:v>D3</x:v>
      </x:c>
      <x:c r="C17" s="28" t="str">
        <x:v>Régime thermique et stratification</x:v>
      </x:c>
      <x:c r="D17" s="32" t="str">
        <x:v>Oui</x:v>
      </x:c>
      <x:c r="E17" s="109" t="str">
        <x:v>Régime bien mélange et peu sensible, documenté sur les saisons pertinentes; effet thermique attendu marginal.</x:v>
      </x:c>
      <x:c r="F17" s="111" t="str">
        <x:v>Stratification rare ou courte, forte capacité de mélange et faible emprise fonctionnelle.</x:v>
      </x:c>
      <x:c r="G17" s="36" t="str">
        <x:v>Stratification saisonnière ou sensibilité thermique modérée; effet de conception à vérifier.</x:v>
      </x:c>
      <x:c r="H17" s="113" t="str">
        <x:v>Stratification durable, refuges thermiques ou régime fortement dépendant du vent et du rayonnement.</x:v>
      </x:c>
      <x:c r="I17" s="115" t="str">
        <x:v>Régime thermique critique ou fragile, avec modification globale plausible et conséquences écologiques importantes.</x:v>
      </x:c>
      <x:c r="J17" s="28" t="str">
        <x:v>Profils de température, stratification saisonnière, thermocline, vent et fetch, modélisation ou comparaison à un site témoin.</x:v>
      </x:c>
      <x:c r="K17" s="150" t="str">
        <x:v>SCI-03, SCI-04, SCI-05</x:v>
      </x:c>
    </x:row>
    <x:row r="18" ht="96" customHeight="1">
      <x:c r="A18" s="150" t="str">
        <x:v>C13</x:v>
      </x:c>
      <x:c r="B18" s="150" t="str">
        <x:v>D3</x:v>
      </x:c>
      <x:c r="C18" s="28" t="str">
        <x:v>Oxygène dissous et risque d'hypoxie</x:v>
      </x:c>
      <x:c r="D18" s="32" t="str">
        <x:v>Oui</x:v>
      </x:c>
      <x:c r="E18" s="109" t="str">
        <x:v>Oxygène stable et satisfaisant dans l'espace et le temps; aucun épisode critique documenté.</x:v>
      </x:c>
      <x:c r="F18" s="111" t="str">
        <x:v>Baisses ponctuelles limitees, sans atteinte aux organismes ni tendance récurrente.</x:v>
      </x:c>
      <x:c r="G18" s="36" t="str">
        <x:v>Déficits saisonniers ou localisés, récupération rapide et sensibilité modérée.</x:v>
      </x:c>
      <x:c r="H18" s="113" t="str">
        <x:v>Hypoxie récurrente, couche profonde anoxique ou faible marge avant un seuil biologique critique.</x:v>
      </x:c>
      <x:c r="I18" s="115" t="str">
        <x:v>Anoxie étendue, mortalités ou dépendance à un équilibre très fragile que le projet pourrait dégrader.</x:v>
      </x:c>
      <x:c r="J18" s="28" t="str">
        <x:v>Profils jour-nuit et verticaux, minimum saisonnier, épisodes d'anoxie, demande en oxygène, mortalités piscicoles.</x:v>
      </x:c>
      <x:c r="K18" s="150" t="str">
        <x:v>SCI-01, SCI-05, SCI-07</x:v>
      </x:c>
    </x:row>
    <x:row r="19" ht="96" customHeight="1">
      <x:c r="A19" s="150" t="str">
        <x:v>C14</x:v>
      </x:c>
      <x:c r="B19" s="150" t="str">
        <x:v>D3</x:v>
      </x:c>
      <x:c r="C19" s="28" t="str">
        <x:v>État trophique, turbidité et cyanobactéries</x:v>
      </x:c>
      <x:c r="D19" s="32" t="str">
        <x:v>Oui</x:v>
      </x:c>
      <x:c r="E19" s="109" t="str">
        <x:v>État oligotrophe ou mésotrophe stable, sans bloom ni dérive récente, documenté par des séries suffisantes.</x:v>
      </x:c>
      <x:c r="F19" s="111" t="str">
        <x:v>Enrichissement faible ou ponctuel, avec bonne transparence et forte capacité de récupération.</x:v>
      </x:c>
      <x:c r="G19" s="36" t="str">
        <x:v>État mésotrophe à eutrophe ou variabilité notable, sans épisode critique récurrent.</x:v>
      </x:c>
      <x:c r="H19" s="113" t="str">
        <x:v>Eutrophisation, blooms récurrents, forte turbidité ou signes de basculement écologique.</x:v>
      </x:c>
      <x:c r="I19" s="115" t="str">
        <x:v>Cyanobactéries toxiques, crise trophique durable ou très faible résilience; modification supplementaire à haut risque.</x:v>
      </x:c>
      <x:c r="J19" s="28" t="str">
        <x:v>Nutriments, chlorophylle-a, transparence, cyanobactéries, historique des blooms, sédiments et apports du bassin versant.</x:v>
      </x:c>
      <x:c r="K19" s="150" t="str">
        <x:v>SCI-01, SCI-05, SCI-07</x:v>
      </x:c>
    </x:row>
    <x:row r="20" ht="96" customHeight="1">
      <x:c r="A20" s="150" t="str">
        <x:v>C15</x:v>
      </x:c>
      <x:c r="B20" s="150" t="str">
        <x:v>D3</x:v>
      </x:c>
      <x:c r="C20" s="28" t="str">
        <x:v>Renouvellement hydrologique, marnage et mélange</x:v>
      </x:c>
      <x:c r="D20" s="32" t="str">
        <x:v>Oui</x:v>
      </x:c>
      <x:c r="E20" s="109" t="str">
        <x:v>Renouvellement et mélange élevés, niveaux stables et contraintes hydrauliques bien caractérisées.</x:v>
      </x:c>
      <x:c r="F20" s="111" t="str">
        <x:v>Renouvellement régulier avec quelques variations prévisibles et compatibles avec le projet.</x:v>
      </x:c>
      <x:c r="G20" s="36" t="str">
        <x:v>Temps de résidence ou marnage intermédiaire, effets saisonniers à prendre en compte.</x:v>
      </x:c>
      <x:c r="H20" s="113" t="str">
        <x:v>Faible renouvellement, fort marnage ou mélange limite; sensibilité aux périodes critiques.</x:v>
      </x:c>
      <x:c r="I20" s="115" t="str">
        <x:v>Milieu très confine ou hydrologie extrême et imprevisible, avec accumulation ou dégradation globale plausible.</x:v>
      </x:c>
      <x:c r="J20" s="28" t="str">
        <x:v>Entrées et sorties, temps de résidence, marnage, gestion hydraulique, vent, fetch, sécheresses, crues et connexions.</x:v>
      </x:c>
      <x:c r="K20" s="150" t="str">
        <x:v>SCI-01, SCI-06, SCI-07</x:v>
      </x:c>
    </x:row>
    <x:row r="21" ht="96" customHeight="1">
      <x:c r="A21" s="150" t="str">
        <x:v>C16</x:v>
      </x:c>
      <x:c r="B21" s="150" t="str">
        <x:v>D4</x:v>
      </x:c>
      <x:c r="C21" s="28" t="str">
        <x:v>Eau potable, usages sanitaires et ressource stratégique</x:v>
      </x:c>
      <x:c r="D21" s="32" t="str">
        <x:v>Oui</x:v>
      </x:c>
      <x:c r="E21" s="109" t="str">
        <x:v>Aucun usage sanitaire ou stratégique identifié, vérifié auprès des gestionnaires compétents.</x:v>
      </x:c>
      <x:c r="F21" s="111" t="str">
        <x:v>Usage non prioritaire avec exigences faibles et compatibilite documentée.</x:v>
      </x:c>
      <x:c r="G21" s="36" t="str">
        <x:v>Usage sensible ou saisonnier nécessitant des prescriptions et une coordination formelle.</x:v>
      </x:c>
      <x:c r="H21" s="113" t="str">
        <x:v>Ressource prioritaire, captage proche ou exigence sanitaire forte, avec incertitudes ou contraintes majeures.</x:v>
      </x:c>
      <x:c r="I21" s="115" t="str">
        <x:v>Alimentation en eau potable ou ressource stratégique directement exposée, avec incompatibilité ou risque sanitaire non résolu.</x:v>
      </x:c>
      <x:c r="J21" s="28" t="str">
        <x:v>Captages et périmètrès, usage AEP, baignade, réserve incendie, gestion de crise, qualité brute et exigences de traitement.</x:v>
      </x:c>
      <x:c r="K21" s="150" t="str">
        <x:v>JUR-02, TECH-01</x:v>
      </x:c>
    </x:row>
    <x:row r="22" ht="96" customHeight="1">
      <x:c r="A22" s="150" t="str">
        <x:v>C17</x:v>
      </x:c>
      <x:c r="B22" s="150" t="str">
        <x:v>D4</x:v>
      </x:c>
      <x:c r="C22" s="28" t="str">
        <x:v>Conflits d'usage et sécurité des usagers</x:v>
      </x:c>
      <x:c r="D22" s="32" t="str">
        <x:v>Non</x:v>
      </x:c>
      <x:c r="E22" s="109" t="str">
        <x:v>Aucun usage actif dans l'emprise ou compatibilite complète démontrée avec les usagers et gestionnaires.</x:v>
      </x:c>
      <x:c r="F22" s="111" t="str">
        <x:v>Usages faibles et facilement maintenus par l'implantation et des règles simples.</x:v>
      </x:c>
      <x:c r="G22" s="36" t="str">
        <x:v>Plusieurs usages ou conflits localisés nécessitant des ajustements et une concertation.</x:v>
      </x:c>
      <x:c r="H22" s="113" t="str">
        <x:v>Usages intenses, superposes ou sensibles; perte d'accès ou risque de sécurité important.</x:v>
      </x:c>
      <x:c r="I22" s="115" t="str">
        <x:v>Usage prioritaire ou de sécurité rendu impossible ou dangereusement contraint sans solution robuste.</x:v>
      </x:c>
      <x:c r="J22" s="28" t="str">
        <x:v>Carte des usages, fréquences, saisonnalite, règlements, accès, chenaux, zones de sécurité et avis des gestionnaires.</x:v>
      </x:c>
      <x:c r="K22" s="150" t="str">
        <x:v>SCI-01, TECH-01</x:v>
      </x:c>
    </x:row>
    <x:row r="23" ht="96" customHeight="1">
      <x:c r="A23" s="150" t="str">
        <x:v>C18</x:v>
      </x:c>
      <x:c r="B23" s="150" t="str">
        <x:v>D4</x:v>
      </x:c>
      <x:c r="C23" s="28" t="str">
        <x:v>Paysage, patrimoine et perceptions</x:v>
      </x:c>
      <x:c r="D23" s="32" t="str">
        <x:v>Non</x:v>
      </x:c>
      <x:c r="E23" s="109" t="str">
        <x:v>Site ferme ou industriel, sans covisibilite sensible ni valeur paysagere reconnue.</x:v>
      </x:c>
      <x:c r="F23" s="111" t="str">
        <x:v>Visibilité limitee et ponctuelle, dans un contexte déjà artificialisé.</x:v>
      </x:c>
      <x:c r="G23" s="36" t="str">
        <x:v>Visibilité modérée ou paysage ordinaire mais fréquenté, avec intégration à travailler.</x:v>
      </x:c>
      <x:c r="H23" s="113" t="str">
        <x:v>Forte visibilité depuis des lieux fréquentés, paysage de qualité ou patrimoine proche.</x:v>
      </x:c>
      <x:c r="I23" s="115" t="str">
        <x:v>Atteinte majeure à un site classe, un patrimoine ou une composition paysagere emblématique difficilement réductible.</x:v>
      </x:c>
      <x:c r="J23" s="28" t="str">
        <x:v>Unités paysageres, monuments et sites, covisibilites, photomontages, usages récréatifs et sensibilité sociale documentée.</x:v>
      </x:c>
      <x:c r="K23" s="150" t="str">
        <x:v>JUR-02, TECH-01</x:v>
      </x:c>
    </x:row>
    <x:row r="24" ht="96" customHeight="1">
      <x:c r="A24" s="150" t="str">
        <x:v>C19</x:v>
      </x:c>
      <x:c r="B24" s="150" t="str">
        <x:v>D4</x:v>
      </x:c>
      <x:c r="C24" s="28" t="str">
        <x:v>Pressions existantes et effets cumulés</x:v>
      </x:c>
      <x:c r="D24" s="32" t="str">
        <x:v>Non</x:v>
      </x:c>
      <x:c r="E24" s="109" t="str">
        <x:v>Faibles pressions existantes et aucun autre projet pertinent dans la zone d'influence.</x:v>
      </x:c>
      <x:c r="F24" s="111" t="str">
        <x:v>Pressions limitees, stables et sans interaction significative attendue.</x:v>
      </x:c>
      <x:c r="G24" s="36" t="str">
        <x:v>Plusieurs pressions ou projets avec interactions possibles mais encore limitees.</x:v>
      </x:c>
      <x:c r="H24" s="113" t="str">
        <x:v>Pressions fortes ou projets multiples réduisant la résilience et augmentant l'exposition.</x:v>
      </x:c>
      <x:c r="I24" s="115" t="str">
        <x:v>Milieu déjà proche d'un seuil critique ou cumul rendant une détérioration significative vraisemblable.</x:v>
      </x:c>
      <x:c r="J24" s="28" t="str">
        <x:v>Projets connus, prélèvements et rejets, ouvrages, loisirs, espèces invasives, artificialisation et tendances du bassin versant.</x:v>
      </x:c>
      <x:c r="K24" s="150" t="str">
        <x:v>JUR-02, JUR-05</x:v>
      </x:c>
    </x:row>
    <x:row r="25" ht="96" customHeight="1">
      <x:c r="A25" s="150" t="str">
        <x:v>C20</x:v>
      </x:c>
      <x:c r="B25" s="150" t="str">
        <x:v>D4</x:v>
      </x:c>
      <x:c r="C25" s="28" t="str">
        <x:v>Événements extrêmes, accidents et substances</x:v>
      </x:c>
      <x:c r="D25" s="32" t="str">
        <x:v>Non</x:v>
      </x:c>
      <x:c r="E25" s="109" t="str">
        <x:v>Exposition faible, conception robuste et plan d'urgence complet; conséquences environnementales limitees.</x:v>
      </x:c>
      <x:c r="F25" s="111" t="str">
        <x:v>Aléas connus et maitrisables avec redondance et accès d'intervention rapide.</x:v>
      </x:c>
      <x:c r="G25" s="36" t="str">
        <x:v>Aléas ou conséquences modérés nécessitant des mesures spécifiques et une vérification de conception.</x:v>
      </x:c>
      <x:c r="H25" s="113" t="str">
        <x:v>Forte exposition ou conséquences importantes; marges de sécurité ou capacité d'intervention incertaines.</x:v>
      </x:c>
      <x:c r="I25" s="115" t="str">
        <x:v>Aléas majeurs plausibles avec conséquences graves, diffusion de polluants ou impossibilite d'intervention rapide.</x:v>
      </x:c>
      <x:c r="J25" s="28" t="str">
        <x:v>Historique météo et hydrologique, dimensionnement, plans d'urgence, matériaux, incendie, collision, débris et accès d'intervention.</x:v>
      </x:c>
      <x:c r="K25" s="150" t="str">
        <x:v>JUR-02, SCI-01, TECH-01</x:v>
      </x:c>
    </x:row>
    <x:row r="26" ht="96" customHeight="1">
      <x:c r="A26" s="150" t="str">
        <x:v>C21</x:v>
      </x:c>
      <x:c r="B26" s="150" t="str">
        <x:v>D5</x:v>
      </x:c>
      <x:c r="C26" s="28" t="str">
        <x:v>Alternatives de moindre impact</x:v>
      </x:c>
      <x:c r="D26" s="32" t="str">
        <x:v>Oui</x:v>
      </x:c>
      <x:c r="E26" s="109" t="str">
        <x:v>Analyse complète montrant que le scénario retenu est parmi les moins impactants et qu'aucune alternative raisonnable préférable n'est disponible.</x:v>
      </x:c>
      <x:c r="F26" s="111" t="str">
        <x:v>Alternatives principales comparées; quelques options mineures restent à documenter.</x:v>
      </x:c>
      <x:c r="G26" s="36" t="str">
        <x:v>Comparaison partielle ou à un niveau préliminaire, sans avantage environnemental net démontré.</x:v>
      </x:c>
      <x:c r="H26" s="113" t="str">
        <x:v>Alternative crédible moins impactante identifiée mais insuffisamment étudiée ou écartée sans justification solide.</x:v>
      </x:c>
      <x:c r="I26" s="115" t="str">
        <x:v>Alternative manifestement moins impactante et raisonnablement faisable non étudiée sérieusement.</x:v>
      </x:c>
      <x:c r="J26" s="28" t="str">
        <x:v>Inventaire du potentiel, contraintes réseau et foncières, comparaison environnementale, couts, délais et justification du choix.</x:v>
      </x:c>
      <x:c r="K26" s="150" t="str">
        <x:v>JUR-01, JUR-04, JUR-05</x:v>
      </x:c>
    </x:row>
    <x:row r="27" ht="96" customHeight="1">
      <x:c r="A27" s="150" t="str">
        <x:v>C22</x:v>
      </x:c>
      <x:c r="B27" s="150" t="str">
        <x:v>D5</x:v>
      </x:c>
      <x:c r="C27" s="28" t="str">
        <x:v>Taux d'occupation et organisation de l'eau libre</x:v>
      </x:c>
      <x:c r="D27" s="32" t="str">
        <x:v>Oui</x:v>
      </x:c>
      <x:c r="E27" s="109" t="str">
        <x:v>Occupation au plus égale à 10 %, eau libre largement continue et zones sensibles exclues.</x:v>
      </x:c>
      <x:c r="F27" s="111" t="str">
        <x:v>Occupation supérieure à 10 % et au plus égale à 20 %, avec larges corridors et fonctions sensibles préservées.</x:v>
      </x:c>
      <x:c r="G27" s="36" t="str">
        <x:v>Occupation supérieure à 20 % et au plus égale à 30 %, ou organisation spatiale encore à optimiser.</x:v>
      </x:c>
      <x:c r="H27" s="113" t="str">
        <x:v>Occupation supérieure à 30 % et au plus égale à 40 %, fragmentation de l'eau libre ou proximité de zones sensibles.</x:v>
      </x:c>
      <x:c r="I27" s="115" t="str">
        <x:v>Occupation supérieure à 40 %, majorité d'un compartiment couverte ou recouvrement de zones fonctionnelles sensibles.</x:v>
      </x:c>
      <x:c r="J27" s="28" t="str">
        <x:v>Emprise horizontale des enveloppes d'îlots, intervalles internes compris, surface d'eau au niveau normal, corridors d'eau libre, distances aux berges et zones sensibles.</x:v>
      </x:c>
      <x:c r="K27" s="150" t="str">
        <x:v>SCI-01, SCI-04, TECH-01</x:v>
      </x:c>
    </x:row>
    <x:row r="28" ht="96" customHeight="1">
      <x:c r="A28" s="150" t="str">
        <x:v>C23</x:v>
      </x:c>
      <x:c r="B28" s="150" t="str">
        <x:v>D5</x:v>
      </x:c>
      <x:c r="C28" s="28" t="str">
        <x:v>Ancrages, câbles, accès et travaux de berge</x:v>
      </x:c>
      <x:c r="D28" s="32" t="str">
        <x:v>Non</x:v>
      </x:c>
      <x:c r="E28" s="109" t="str">
        <x:v>Aucun travail dans un habitat sensible; dispositifs réversibles et accès sur secteurs déjà artificialisés.</x:v>
      </x:c>
      <x:c r="F28" s="111" t="str">
        <x:v>Travaux très localisés, réversibles et hors zones fonctionnelles, avec méthode précisément définie.</x:v>
      </x:c>
      <x:c r="G28" s="36" t="str">
        <x:v>Plusieurs interventions ou incertitudes techniques, mais emprises encore évitables et réductibles.</x:v>
      </x:c>
      <x:c r="H28" s="113" t="str">
        <x:v>Travaux substantiels dans les berges ou sédiments, câbles et accès proches d'habitats sensibles.</x:v>
      </x:c>
      <x:c r="I28" s="115" t="str">
        <x:v>Artificialisation lourde, dragage ou destruction d'habitats sensibles, avec faible réversibilité.</x:v>
      </x:c>
      <x:c r="J28" s="28" t="str">
        <x:v>Plans d'ancrage et de mouillage, bathymétrie, nature des sédiments, câbles, poste, pistes, zones de chantier et maintenance.</x:v>
      </x:c>
      <x:c r="K28" s="150" t="str">
        <x:v>SCI-01, TECH-01</x:v>
      </x:c>
    </x:row>
    <x:row r="29" ht="96" customHeight="1">
      <x:c r="A29" s="150" t="str">
        <x:v>C24</x:v>
      </x:c>
      <x:c r="B29" s="150" t="str">
        <x:v>D5</x:v>
      </x:c>
      <x:c r="C29" s="28" t="str">
        <x:v>Qualité de l'état initial et niveau d'incertitude</x:v>
      </x:c>
      <x:c r="D29" s="32" t="str">
        <x:v>Oui</x:v>
      </x:c>
      <x:c r="E29" s="109" t="str">
        <x:v>État initial multi-saison robuste, mesures physico-chimiques et biologiques représentatives, incertitudes explicites.</x:v>
      </x:c>
      <x:c r="F29" s="111" t="str">
        <x:v>Bon niveau de connaissance, avec lacunes mineures sans effet attendu sur la décision.</x:v>
      </x:c>
      <x:c r="G29" s="36" t="str">
        <x:v>Données utilisables mais partielles, anciennes ou peu représentatives pour certains enjeux.</x:v>
      </x:c>
      <x:c r="H29" s="113" t="str">
        <x:v>Lacunes majeures, nombreuses hypothèses ou faible couverture saisonnière et spatiale.</x:v>
      </x:c>
      <x:c r="I29" s="115" t="str">
        <x:v>Connaissances insuffisantes pour écarter un dommage grave ou pour attribuer une classe fiable.</x:v>
      </x:c>
      <x:c r="J29" s="28" t="str">
        <x:v>Durée et saisonnalite des suivis, protocoles, contrôles qualité, données brutes, sites témoins, incertitudes explicites.</x:v>
      </x:c>
      <x:c r="K29" s="150" t="str">
        <x:v>JUR-01, SCI-01, TECH-01</x:v>
      </x:c>
    </x:row>
    <x:row r="30" ht="96" customHeight="1">
      <x:c r="A30" s="150" t="str">
        <x:v>C25</x:v>
      </x:c>
      <x:c r="B30" s="150" t="str">
        <x:v>D5</x:v>
      </x:c>
      <x:c r="C30" s="28" t="str">
        <x:v>Suivi, gestion adaptative et réversibilité</x:v>
      </x:c>
      <x:c r="D30" s="32" t="str">
        <x:v>Non</x:v>
      </x:c>
      <x:c r="E30" s="109" t="str">
        <x:v>Suivi robuste avec référence avant travaux, indicateurs, seuils, actions, gouvernance et démantèlement finance et testable.</x:v>
      </x:c>
      <x:c r="F30" s="111" t="str">
        <x:v>Plan complet et proportionné, quelques détails opérationnels restant à finaliser.</x:v>
      </x:c>
      <x:c r="G30" s="36" t="str">
        <x:v>Suivi générique ou partiel; seuils et actions correctives encore incomplets.</x:v>
      </x:c>
      <x:c r="H30" s="113" t="str">
        <x:v>Suivi minimal, responsabilités floues ou réversibilité technique et financière incertaine.</x:v>
      </x:c>
      <x:c r="I30" s="115" t="str">
        <x:v>Absence de suivi exploitable, d'action corrective ou de solution crédible de démantèlement et de remise en état.</x:v>
      </x:c>
      <x:c r="J30" s="28" t="str">
        <x:v>Plan de suivi avant-pendant-après, témoin ou approche BACI, seuils, responsabilités, financement, démontage et remise en état.</x:v>
      </x:c>
      <x:c r="K30" s="150" t="str">
        <x:v>SCI-01, TECH-01</x:v>
      </x:c>
    </x:row>
  </x:sheetData>
  <x:mergeCells>
    <x:mergeCell ref="A3:K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F7D68"/>
  </x:sheetPr>
  <x:sheetViews>
    <x:sheetView showGridLines="0" workbookViewId="0"/>
  </x:sheetViews>
  <x:sheetFormatPr defaultRowHeight="15"/>
  <x:cols>
    <x:col min="1" max="1" width="7" hidden="0" customWidth="1"/>
    <x:col min="2" max="2" width="20" hidden="0" customWidth="1"/>
    <x:col min="3" max="3" width="20" hidden="0" customWidth="1"/>
    <x:col min="4" max="4" width="30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2">
      <x:c r="A2" s="3" t="str">
        <x:v>Méthode d'utilisation</x:v>
      </x:c>
      <x:c r="B2" s="142"/>
      <x:c r="C2" s="142"/>
      <x:c r="D2" s="142"/>
      <x:c r="E2" s="142"/>
      <x:c r="F2" s="142"/>
      <x:c r="G2" s="142"/>
      <x:c r="H2" s="142"/>
    </x:row>
    <x:row r="3">
      <x:c r="A3" s="188" t="str">
        <x:v>Version pilote 0.9 - 19 septembre 2026</x:v>
      </x:c>
      <x:c r="B3" s="144"/>
      <x:c r="C3" s="144"/>
      <x:c r="D3" s="144"/>
      <x:c r="E3" s="144"/>
      <x:c r="F3" s="144"/>
      <x:c r="G3" s="144"/>
      <x:c r="H3" s="144"/>
    </x:row>
    <x:row r="4">
      <x:c r="A4" s="144"/>
      <x:c r="B4" s="144"/>
      <x:c r="C4" s="144"/>
      <x:c r="D4" s="144"/>
      <x:c r="E4" s="144"/>
      <x:c r="F4" s="144"/>
      <x:c r="G4" s="144"/>
      <x:c r="H4" s="144"/>
    </x:row>
    <x:row r="5">
      <x:c r="A5" s="78" t="str">
        <x:v>Mode d'emploi</x:v>
      </x:c>
      <x:c r="B5" s="78"/>
      <x:c r="C5" s="78"/>
      <x:c r="D5" s="78"/>
      <x:c r="E5" s="78"/>
      <x:c r="F5" s="78"/>
      <x:c r="G5" s="78"/>
      <x:c r="H5" s="78"/>
    </x:row>
    <x:row r="6" ht="34" customHeight="1">
      <x:c r="A6" s="119" t="n">
        <x:v>1</x:v>
      </x:c>
      <x:c r="B6" s="121" t="str">
        <x:v>Vérifier d'abord les cinq critères d'arrêt. Un Oui prévaut sur la note globale.</x:v>
      </x:c>
      <x:c r="C6" s="121"/>
      <x:c r="D6" s="121"/>
      <x:c r="E6" s="121"/>
      <x:c r="F6" s="121"/>
      <x:c r="G6" s="121"/>
      <x:c r="H6" s="121"/>
    </x:row>
    <x:row r="7" ht="34" customHeight="1">
      <x:c r="A7" s="119" t="n">
        <x:v>2</x:v>
      </x:c>
      <x:c r="B7" s="121" t="str">
        <x:v>Coter chacun des 25 critères de 0 à 4. Saisir ND si l'information n'est pas disponible; ne jamais assimiler ND à 0.</x:v>
      </x:c>
      <x:c r="C7" s="121"/>
      <x:c r="D7" s="121"/>
      <x:c r="E7" s="121"/>
      <x:c r="F7" s="121"/>
      <x:c r="G7" s="121"/>
      <x:c r="H7" s="121"/>
    </x:row>
    <x:row r="8" ht="34" customHeight="1">
      <x:c r="A8" s="119" t="n">
        <x:v>3</x:v>
      </x:c>
      <x:c r="B8" s="121" t="str">
        <x:v>La somme des 25 critères donne au maximum 100 points. Les critères ont un poids égal dans cette version pilote.</x:v>
      </x:c>
      <x:c r="C8" s="121"/>
      <x:c r="D8" s="121"/>
      <x:c r="E8" s="121"/>
      <x:c r="F8" s="121"/>
      <x:c r="G8" s="121"/>
      <x:c r="H8" s="121"/>
    </x:row>
    <x:row r="9" ht="34" customHeight="1">
      <x:c r="A9" s="119" t="n">
        <x:v>4</x:v>
      </x:c>
      <x:c r="B9" s="121" t="str">
        <x:v>En présence de ND, le fichier calcule un intervalle: score minimal sur les données connues et score maximal en attribuant 4 à chaque ND.</x:v>
      </x:c>
      <x:c r="C9" s="121"/>
      <x:c r="D9" s="121"/>
      <x:c r="E9" s="121"/>
      <x:c r="F9" s="121"/>
      <x:c r="G9" s="121"/>
      <x:c r="H9" s="121"/>
    </x:row>
    <x:row r="10" ht="34" customHeight="1">
      <x:c r="A10" s="119" t="n">
        <x:v>5</x:v>
      </x:c>
      <x:c r="B10" s="121" t="str">
        <x:v>La classe est non classable si un critère essentiel manque, si plus de cinq critères sont inconnus, si l'intervalle traverse deux classes ou si un critère d'arrêt reste indéterminé.</x:v>
      </x:c>
      <x:c r="C10" s="121"/>
      <x:c r="D10" s="121"/>
      <x:c r="E10" s="121"/>
      <x:c r="F10" s="121"/>
      <x:c r="G10" s="121"/>
      <x:c r="H10" s="121"/>
    </x:row>
    <x:row r="11" ht="34" customHeight="1">
      <x:c r="A11" s="119" t="n">
        <x:v>6</x:v>
      </x:c>
      <x:c r="B11" s="122" t="str">
        <x:v>Documenter chaque cotation par une justification et une source datée. Faire relire l'analyse par des compétences écologiques, hydrologiques et réglementaires adaptées.</x:v>
      </x:c>
      <x:c r="C11" s="122"/>
      <x:c r="D11" s="122"/>
      <x:c r="E11" s="122"/>
      <x:c r="F11" s="122"/>
      <x:c r="G11" s="122"/>
      <x:c r="H11" s="122"/>
    </x:row>
    <x:row r="12">
      <x:c r="A12" s="144"/>
      <x:c r="B12" s="144"/>
      <x:c r="C12" s="144"/>
      <x:c r="D12" s="144"/>
      <x:c r="E12" s="144"/>
      <x:c r="F12" s="144"/>
      <x:c r="G12" s="144"/>
      <x:c r="H12" s="144"/>
    </x:row>
    <x:row r="13">
      <x:c r="A13" s="44" t="str">
        <x:v>Classe</x:v>
      </x:c>
      <x:c r="B13" s="44" t="str">
        <x:v>Plage</x:v>
      </x:c>
      <x:c r="C13" s="44" t="str">
        <x:v>Lecture</x:v>
      </x:c>
      <x:c r="D13" s="44" t="str">
        <x:v>Action</x:v>
      </x:c>
      <x:c r="E13" s="144"/>
      <x:c r="F13" s="144"/>
      <x:c r="G13" s="144"/>
      <x:c r="H13" s="144"/>
    </x:row>
    <x:row r="14" ht="48" customHeight="1">
      <x:c r="A14" s="189" t="str">
        <x:v>A</x:v>
      </x:c>
      <x:c r="B14" s="189" t="str">
        <x:v>75-100</x:v>
      </x:c>
      <x:c r="C14" s="189" t="str">
        <x:v>Évitement prioritaire</x:v>
      </x:c>
      <x:c r="D14" s="189" t="str">
        <x:v>Privilegier une autre localisation ou une autre solution avant toute poursuite du projet.</x:v>
      </x:c>
      <x:c r="E14" s="144"/>
      <x:c r="F14" s="144"/>
      <x:c r="G14" s="144"/>
      <x:c r="H14" s="144"/>
    </x:row>
    <x:row r="15" ht="48" customHeight="1">
      <x:c r="A15" s="190" t="str">
        <x:v>B</x:v>
      </x:c>
      <x:c r="B15" s="190" t="str">
        <x:v>50-74</x:v>
      </x:c>
      <x:c r="C15" s="190" t="str">
        <x:v>Forte sensibilité</x:v>
      </x:c>
      <x:c r="D15" s="190" t="str">
        <x:v>Réexaminer la localisation et les variantes. La faisabilité environnementale n'est pas établie.</x:v>
      </x:c>
      <x:c r="E15" s="144"/>
      <x:c r="F15" s="144"/>
      <x:c r="G15" s="144"/>
      <x:c r="H15" s="144"/>
    </x:row>
    <x:row r="16" ht="48" customHeight="1">
      <x:c r="A16" s="191" t="str">
        <x:v>C</x:v>
      </x:c>
      <x:c r="B16" s="191" t="str">
        <x:v>25-49</x:v>
      </x:c>
      <x:c r="C16" s="191" t="str">
        <x:v>Compatibilite conditionnelle à instruire</x:v>
      </x:c>
      <x:c r="D16" s="191" t="str">
        <x:v>Approfondir l'état initial, réduire l'emprise et formaliser des mesures de suivi et de réversibilité.</x:v>
      </x:c>
      <x:c r="E16" s="144"/>
      <x:c r="F16" s="144"/>
      <x:c r="G16" s="144"/>
      <x:c r="H16" s="144"/>
    </x:row>
    <x:row r="17" ht="48" customHeight="1">
      <x:c r="A17" s="192" t="str">
        <x:v>D</x:v>
      </x:c>
      <x:c r="B17" s="192" t="str">
        <x:v>0-24</x:v>
      </x:c>
      <x:c r="C17" s="192" t="str">
        <x:v>Sensibilité relative plus faible</x:v>
      </x:c>
      <x:c r="D17" s="192" t="str">
        <x:v>Poursuivre les études. Cette classe ne vaut ni absence d'enjeu ni présomption d'autorisation.</x:v>
      </x:c>
      <x:c r="E17" s="144"/>
      <x:c r="F17" s="144"/>
      <x:c r="G17" s="144"/>
      <x:c r="H17" s="144"/>
    </x:row>
    <x:row r="18">
      <x:c r="A18" s="144"/>
      <x:c r="B18" s="144"/>
      <x:c r="C18" s="144"/>
      <x:c r="D18" s="144"/>
      <x:c r="E18" s="144"/>
      <x:c r="F18" s="144"/>
      <x:c r="G18" s="144"/>
      <x:c r="H18" s="144"/>
    </x:row>
    <x:row r="19">
      <x:c r="A19" s="93" t="str">
        <x:v>Données minimales à réunir</x:v>
      </x:c>
      <x:c r="B19" s="93"/>
      <x:c r="C19" s="93"/>
      <x:c r="D19" s="93"/>
      <x:c r="E19" s="93"/>
      <x:c r="F19" s="93"/>
      <x:c r="G19" s="93"/>
      <x:c r="H19" s="93"/>
    </x:row>
    <x:row r="20" ht="34" customHeight="1">
      <x:c r="A20" s="133" t="n">
        <x:v>1</x:v>
      </x:c>
      <x:c r="B20" s="121" t="str">
        <x:v>Localisation, gestionnaire, statut foncier et réglementaire du plan d'eau.</x:v>
      </x:c>
      <x:c r="C20" s="121"/>
      <x:c r="D20" s="121"/>
      <x:c r="E20" s="121"/>
      <x:c r="F20" s="121"/>
      <x:c r="G20" s="121"/>
      <x:c r="H20" s="121"/>
    </x:row>
    <x:row r="21" ht="34" customHeight="1">
      <x:c r="A21" s="133" t="n">
        <x:v>2</x:v>
      </x:c>
      <x:c r="B21" s="121" t="str">
        <x:v>Surface d'eau de référence, bathymétrie, profondeur, volume, marnage et connexions hydrologiques.</x:v>
      </x:c>
      <x:c r="C21" s="121"/>
      <x:c r="D21" s="121"/>
      <x:c r="E21" s="121"/>
      <x:c r="F21" s="121"/>
      <x:c r="G21" s="121"/>
      <x:c r="H21" s="121"/>
    </x:row>
    <x:row r="22" ht="34" customHeight="1">
      <x:c r="A22" s="133" t="n">
        <x:v>3</x:v>
      </x:c>
      <x:c r="B22" s="121" t="str">
        <x:v>État initial biologique couvrant les saisons pertinentes et les fonctions des berges et de l'eau libre.</x:v>
      </x:c>
      <x:c r="C22" s="121"/>
      <x:c r="D22" s="121"/>
      <x:c r="E22" s="121"/>
      <x:c r="F22" s="121"/>
      <x:c r="G22" s="121"/>
      <x:c r="H22" s="121"/>
    </x:row>
    <x:row r="23" ht="34" customHeight="1">
      <x:c r="A23" s="133" t="n">
        <x:v>4</x:v>
      </x:c>
      <x:c r="B23" s="121" t="str">
        <x:v>Profils de température et d'oxygène, nutriments, chlorophylle-a, transparence et historique des épisodes critiques.</x:v>
      </x:c>
      <x:c r="C23" s="121"/>
      <x:c r="D23" s="121"/>
      <x:c r="E23" s="121"/>
      <x:c r="F23" s="121"/>
      <x:c r="G23" s="121"/>
      <x:c r="H23" s="121"/>
    </x:row>
    <x:row r="24" ht="34" customHeight="1">
      <x:c r="A24" s="133" t="n">
        <x:v>5</x:v>
      </x:c>
      <x:c r="B24" s="121" t="str">
        <x:v>Usages actuels et futurs, dont eau potable, sécurité, pêche, irrigation, loisirs et navigation.</x:v>
      </x:c>
      <x:c r="C24" s="121"/>
      <x:c r="D24" s="121"/>
      <x:c r="E24" s="121"/>
      <x:c r="F24" s="121"/>
      <x:c r="G24" s="121"/>
      <x:c r="H24" s="121"/>
    </x:row>
    <x:row r="25" ht="34" customHeight="1">
      <x:c r="A25" s="133" t="n">
        <x:v>6</x:v>
      </x:c>
      <x:c r="B25" s="121" t="str">
        <x:v>Plan d'implantation, emprise projetée des îlots, corridors d'eau libre, ancrages, câbles, accès et raccordement.</x:v>
      </x:c>
      <x:c r="C25" s="121"/>
      <x:c r="D25" s="121"/>
      <x:c r="E25" s="121"/>
      <x:c r="F25" s="121"/>
      <x:c r="G25" s="121"/>
      <x:c r="H25" s="121"/>
    </x:row>
    <x:row r="26" ht="34" customHeight="1">
      <x:c r="A26" s="133" t="n">
        <x:v>7</x:v>
      </x:c>
      <x:c r="B26" s="121" t="str">
        <x:v>Analyse des alternatives de moindre impact et justification du recours au plan d'eau.</x:v>
      </x:c>
      <x:c r="C26" s="121"/>
      <x:c r="D26" s="121"/>
      <x:c r="E26" s="121"/>
      <x:c r="F26" s="121"/>
      <x:c r="G26" s="121"/>
      <x:c r="H26" s="121"/>
    </x:row>
    <x:row r="27" ht="34" customHeight="1">
      <x:c r="A27" s="133" t="n">
        <x:v>8</x:v>
      </x:c>
      <x:c r="B27" s="122" t="str">
        <x:v>Plan de suivi, seuils d'alerte, mesures correctives, démantèlement et remise en état.</x:v>
      </x:c>
      <x:c r="C27" s="122"/>
      <x:c r="D27" s="122"/>
      <x:c r="E27" s="122"/>
      <x:c r="F27" s="122"/>
      <x:c r="G27" s="122"/>
      <x:c r="H27" s="122"/>
    </x:row>
    <x:row r="28">
      <x:c r="A28" s="144"/>
      <x:c r="B28" s="144"/>
      <x:c r="C28" s="144"/>
      <x:c r="D28" s="144"/>
      <x:c r="E28" s="144"/>
      <x:c r="F28" s="144"/>
      <x:c r="G28" s="144"/>
      <x:c r="H28" s="144"/>
    </x:row>
    <x:row r="29">
      <x:c r="A29" s="135" t="str">
        <x:v>Limites de la version pilote</x:v>
      </x:c>
      <x:c r="B29" s="135"/>
      <x:c r="C29" s="135"/>
      <x:c r="D29" s="135"/>
      <x:c r="E29" s="135"/>
      <x:c r="F29" s="135"/>
      <x:c r="G29" s="135"/>
      <x:c r="H29" s="135"/>
    </x:row>
    <x:row r="30" ht="42" customHeight="1">
      <x:c r="A30" s="137" t="n">
        <x:v>1</x:v>
      </x:c>
      <x:c r="B30" s="121" t="str">
        <x:v>Les seuils de classe et les repères de couverture sont des conventions de travail Nexus Terra v0.9. Ils ne constituent pas des seuils scientifiques ou réglementaires universels.</x:v>
      </x:c>
      <x:c r="C30" s="121"/>
      <x:c r="D30" s="121"/>
      <x:c r="E30" s="121"/>
      <x:c r="F30" s="121"/>
      <x:c r="G30" s="121"/>
      <x:c r="H30" s="121"/>
    </x:row>
    <x:row r="31" ht="42" customHeight="1">
      <x:c r="A31" s="137" t="n">
        <x:v>2</x:v>
      </x:c>
      <x:c r="B31" s="121" t="str">
        <x:v>L'égalité de pondération évité une précision artificielle. Elle devra être testée sur des cas réels et pourra évoluer après retour d'experience.</x:v>
      </x:c>
      <x:c r="C31" s="121"/>
      <x:c r="D31" s="121"/>
      <x:c r="E31" s="121"/>
      <x:c r="F31" s="121"/>
      <x:c r="G31" s="121"/>
      <x:c r="H31" s="121"/>
    </x:row>
    <x:row r="32" ht="42" customHeight="1">
      <x:c r="A32" s="137" t="n">
        <x:v>3</x:v>
      </x:c>
      <x:c r="B32" s="121" t="str">
        <x:v>La grille organise un prédiagnostic. Elle ne remplace ni l'état initial, ni l'étude d'impact, ni l'évaluation Natura 2000, ni les autorisations applicables.</x:v>
      </x:c>
      <x:c r="C32" s="121"/>
      <x:c r="D32" s="121"/>
      <x:c r="E32" s="121"/>
      <x:c r="F32" s="121"/>
      <x:c r="G32" s="121"/>
      <x:c r="H32" s="121"/>
    </x:row>
    <x:row r="33" ht="42" customHeight="1">
      <x:c r="A33" s="137" t="n">
        <x:v>4</x:v>
      </x:c>
      <x:c r="B33" s="121" t="str">
        <x:v>Un faible score ne démontre pas l'absence d'impact. Il indique seulement une sensibilité relative plus faible au vu des informations renseignées.</x:v>
      </x:c>
      <x:c r="C33" s="121"/>
      <x:c r="D33" s="121"/>
      <x:c r="E33" s="121"/>
      <x:c r="F33" s="121"/>
      <x:c r="G33" s="121"/>
      <x:c r="H33" s="121"/>
    </x:row>
    <x:row r="34" ht="42" customHeight="1">
      <x:c r="A34" s="137" t="n">
        <x:v>5</x:v>
      </x:c>
      <x:c r="B34" s="122" t="str">
        <x:v>Les textes et seuils réglementaires doivent être vérifiés à la date de chaque utilisation.</x:v>
      </x:c>
      <x:c r="C34" s="122"/>
      <x:c r="D34" s="122"/>
      <x:c r="E34" s="122"/>
      <x:c r="F34" s="122"/>
      <x:c r="G34" s="122"/>
      <x:c r="H34" s="122"/>
    </x:row>
    <x:row r="35">
      <x:c r="A35" s="144"/>
      <x:c r="B35" s="144"/>
      <x:c r="C35" s="144"/>
      <x:c r="D35" s="144"/>
      <x:c r="E35" s="144"/>
      <x:c r="F35" s="144"/>
      <x:c r="G35" s="144"/>
      <x:c r="H35" s="144"/>
    </x:row>
    <x:row r="36" ht="30" customHeight="1">
      <x:c r="A36" s="58" t="str">
        <x:v>Outil de prédiagnostic et d'aide à la décision. Cette grille ne constitue ni une autorisation, ni une étude d'impact, ni une appréciation réglementaire définitive.</x:v>
      </x:c>
      <x:c r="B36" s="144"/>
      <x:c r="C36" s="144"/>
      <x:c r="D36" s="144"/>
      <x:c r="E36" s="144"/>
      <x:c r="F36" s="144"/>
      <x:c r="G36" s="144"/>
      <x:c r="H36" s="144"/>
    </x:row>
    <x:row r="37" ht="30" customHeight="1"/>
  </x:sheetData>
  <x:mergeCells>
    <x:mergeCell ref="A3:F3"/>
    <x:mergeCell ref="A5:H5"/>
    <x:mergeCell ref="B6:H6"/>
    <x:mergeCell ref="B7:H7"/>
    <x:mergeCell ref="B8:H8"/>
    <x:mergeCell ref="B9:H9"/>
    <x:mergeCell ref="B10:H10"/>
    <x:mergeCell ref="B11:H11"/>
    <x:mergeCell ref="A19:H19"/>
    <x:mergeCell ref="B20:H20"/>
    <x:mergeCell ref="B21:H21"/>
    <x:mergeCell ref="B22:H22"/>
    <x:mergeCell ref="B23:H23"/>
    <x:mergeCell ref="B24:H24"/>
    <x:mergeCell ref="B25:H25"/>
    <x:mergeCell ref="B26:H26"/>
    <x:mergeCell ref="B27:H27"/>
    <x:mergeCell ref="A29:H29"/>
    <x:mergeCell ref="B30:H30"/>
    <x:mergeCell ref="B31:H31"/>
    <x:mergeCell ref="B32:H32"/>
    <x:mergeCell ref="B33:H33"/>
    <x:mergeCell ref="B34:H34"/>
    <x:mergeCell ref="A36:H37"/>
  </x:mergeCells>
  <x:pageMargins left="0.7" right="0.7" top="0.75" bottom="0.75" header="0.3" footer="0.3"/>
  <x:drawing xmlns:r="http://schemas.openxmlformats.org/officeDocument/2006/relationships" r:id="R544ce9c6e8aa4d77"/>
</x:worksheet>
</file>

<file path=xl/worksheets/sheet6.xml><?xml version="1.0" encoding="utf-8"?>
<x:worksheet xmlns:x="http://schemas.openxmlformats.org/spreadsheetml/2006/main">
  <x:sheetPr>
    <x:tabColor rgb="FF6BB443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0" hidden="0" customWidth="1"/>
    <x:col min="2" max="2" width="28" hidden="0" customWidth="1"/>
    <x:col min="3" max="3" width="55" hidden="0" customWidth="1"/>
    <x:col min="4" max="4" width="58" hidden="0" customWidth="1"/>
    <x:col min="5" max="5" width="72" hidden="0" customWidth="1"/>
  </x:cols>
  <x:sheetData>
    <x:row r="2">
      <x:c r="A2" s="3" t="str">
        <x:v>Sources réglementaires, scientifiques et techniques</x:v>
      </x:c>
      <x:c r="B2" s="142"/>
      <x:c r="C2" s="142"/>
      <x:c r="D2" s="142"/>
      <x:c r="E2" s="142"/>
    </x:row>
    <x:row r="3">
      <x:c r="A3" s="179" t="str">
        <x:v>Références vérifiées pour la version pilote 0.9. Les textes réglementaires doivent être contrôlés à la date de chaque utilisation.</x:v>
      </x:c>
      <x:c r="B3" s="144"/>
      <x:c r="C3" s="144"/>
      <x:c r="D3" s="144"/>
      <x:c r="E3" s="144"/>
    </x:row>
    <x:row r="4">
      <x:c r="A4" s="144"/>
      <x:c r="B4" s="144"/>
      <x:c r="C4" s="144"/>
      <x:c r="D4" s="144"/>
      <x:c r="E4" s="144"/>
    </x:row>
    <x:row r="5" ht="34" customHeight="1">
      <x:c r="A5" s="22" t="str">
        <x:v>Code</x:v>
      </x:c>
      <x:c r="B5" s="22" t="str">
        <x:v>Type et année</x:v>
      </x:c>
      <x:c r="C5" s="22" t="str">
        <x:v>Référence</x:v>
      </x:c>
      <x:c r="D5" s="22" t="str">
        <x:v>Apport et limites</x:v>
      </x:c>
      <x:c r="E5" s="22" t="str">
        <x:v>URL</x:v>
      </x:c>
    </x:row>
    <x:row r="6" ht="68" customHeight="1">
      <x:c r="A6" s="193" t="str">
        <x:v>JUR-01</x:v>
      </x:c>
      <x:c r="B6" s="27" t="str">
        <x:v>Droit français - 2021 (version en vigueur)</x:v>
      </x:c>
      <x:c r="C6" s="27" t="str">
        <x:v>Code de l'environnement, article L. 110-1 - précaution, prévention, évitement-réduction-compensation et solidarite écologique</x:v>
      </x:c>
      <x:c r="D6" s="27" t="str">
        <x:v>Fondement général de l'évitement en amont et de la prise en compte proportionnée de l'incertitude.</x:v>
      </x:c>
      <x:c r="E6" s="140" t="str">
        <x:v>https://www.legifrance.gouv.fr/codes/article_lc/LEGIARTI000043975398</x:v>
      </x:c>
    </x:row>
    <x:row r="7" ht="68" customHeight="1">
      <x:c r="A7" s="195" t="str">
        <x:v>JUR-02</x:v>
      </x:c>
      <x:c r="B7" s="28" t="str">
        <x:v>Droit français - 2025 (version en vigueur)</x:v>
      </x:c>
      <x:c r="C7" s="28" t="str">
        <x:v>Code de l'environnement, article L. 122-1 - évaluation environnementale des projets</x:v>
      </x:c>
      <x:c r="D7" s="28" t="str">
        <x:v>Facteurs à examiner: population et santé, biodiversité, eau, climat, paysage, interactions, accidents et projet global.</x:v>
      </x:c>
      <x:c r="E7" s="141" t="str">
        <x:v>https://www.legifrance.gouv.fr/codes/article_lc/LEGIARTI000051560801</x:v>
      </x:c>
    </x:row>
    <x:row r="8" ht="68" customHeight="1">
      <x:c r="A8" s="195" t="str">
        <x:v>JUR-03</x:v>
      </x:c>
      <x:c r="B8" s="28" t="str">
        <x:v>Droit français - 2026 (version en vigueur au 19/09/2026)</x:v>
      </x:c>
      <x:c r="C8" s="28" t="str">
        <x:v>Annexe à l'article R. 122-2, rubrique 30 - installations photovoltaïques</x:v>
      </x:c>
      <x:c r="D8" s="28" t="str">
        <x:v>À la date de la notice: évaluation systématique à partir de 3 MWc et examen au cas par cas à partir de 300 kWc, hors exceptions de la rubrique. Vérifier toute évolution ultérieure.</x:v>
      </x:c>
      <x:c r="E8" s="141" t="str">
        <x:v>https://www.legifrance.gouv.fr/codes/article_lc/LEGIARTI000049691404</x:v>
      </x:c>
    </x:row>
    <x:row r="9" ht="68" customHeight="1">
      <x:c r="A9" s="195" t="str">
        <x:v>JUR-04</x:v>
      </x:c>
      <x:c r="B9" s="28" t="str">
        <x:v>Droit français - 2026 (version en vigueur)</x:v>
      </x:c>
      <x:c r="C9" s="28" t="str">
        <x:v>Code de l'environnement, articles R. 122-2-1 et R. 122-3-1</x:v>
      </x:c>
      <x:c r="D9" s="28" t="str">
        <x:v>Possibilite de cas par cas sous les seuils et description des incidences probables ainsi que des mesures d'évitement et de réduction.</x:v>
      </x:c>
      <x:c r="E9" s="141" t="str">
        <x:v>https://www.legifrance.gouv.fr/codes/section_lc/LEGITEXT000006074220/LEGISCTA000006159331/</x:v>
      </x:c>
    </x:row>
    <x:row r="10" ht="68" customHeight="1">
      <x:c r="A10" s="195" t="str">
        <x:v>JUR-05</x:v>
      </x:c>
      <x:c r="B10" s="28" t="str">
        <x:v>Droit français - Version en vigueur au 19/09/2026</x:v>
      </x:c>
      <x:c r="C10" s="28" t="str">
        <x:v>Code de l'environnement, article R. 122-5 - contenu et proportionnalité de l'étude d'impact</x:v>
      </x:c>
      <x:c r="D10" s="28" t="str">
        <x:v>Sensibilité du milieu, effets directs, indirects et cumulés, Natura 2000 et proportionnalité des investigations.</x:v>
      </x:c>
      <x:c r="E10" s="141" t="str">
        <x:v>https://www.legifrance.gouv.fr/codes/section_lc/LEGITEXT000006074220/LEGISCTA000025082570/</x:v>
      </x:c>
    </x:row>
    <x:row r="11" ht="68" customHeight="1">
      <x:c r="A11" s="195" t="str">
        <x:v>JUR-06</x:v>
      </x:c>
      <x:c r="B11" s="28" t="str">
        <x:v>Droit français - Version en vigueur au 19/09/2026</x:v>
      </x:c>
      <x:c r="C11" s="28" t="str">
        <x:v>Code de l'environnement, article L. 411-1 - protection du patrimoine naturel</x:v>
      </x:c>
      <x:c r="D11" s="28" t="str">
        <x:v>Espèces protégées, habitats et fonctions écologiques pouvant imposer des contraintes spécifiques.</x:v>
      </x:c>
      <x:c r="E11" s="141" t="str">
        <x:v>https://www.legifrance.gouv.fr/codes/article_lc/LEGIARTI000033035411</x:v>
      </x:c>
    </x:row>
    <x:row r="12" ht="68" customHeight="1">
      <x:c r="A12" s="195" t="str">
        <x:v>JUR-07</x:v>
      </x:c>
      <x:c r="B12" s="28" t="str">
        <x:v>Droit europeen et français - Version en vigueur au 19/09/2026</x:v>
      </x:c>
      <x:c r="C12" s="28" t="str">
        <x:v>Code de l'environnement, article L. 414-4 - évaluation des incidences Natura 2000</x:v>
      </x:c>
      <x:c r="D12" s="28" t="str">
        <x:v>Évaluation des projets susceptibles d'affecter de manière significative un site Natura 2000, y compris avec d'autres projets.</x:v>
      </x:c>
      <x:c r="E12" s="141" t="str">
        <x:v>https://www.legifrance.gouv.fr/codes/article_lc/LEGIARTI000033034469</x:v>
      </x:c>
    </x:row>
    <x:row r="13" ht="68" customHeight="1">
      <x:c r="A13" s="195" t="str">
        <x:v>SCI-01</x:v>
      </x:c>
      <x:c r="B13" s="28" t="str">
        <x:v>Rapport scientifique et technique - 2025</x:v>
      </x:c>
      <x:c r="C13" s="28" t="str">
        <x:v>IEA PVPS Task 13 - Floating Photovoltaic Power Plants: À Review of Energy Yield, Reliability, and Maintenance</x:v>
      </x:c>
      <x:c r="D13" s="28" t="str">
        <x:v>État des connaissances: effets environnementaux dépendants du site, du climat, de la conception et du taux de couverture; données encore limitees.</x:v>
      </x:c>
      <x:c r="E13" s="141" t="str">
        <x:v>https://iea-pvps.org/wp-content/uploads/2025/04/IEA-PVPS-T13-31-2025-REPORT-Floating-PV-Plants.pdf</x:v>
      </x:c>
    </x:row>
    <x:row r="14" ht="68" customHeight="1">
      <x:c r="A14" s="195" t="str">
        <x:v>SCI-02</x:v>
      </x:c>
      <x:c r="B14" s="28" t="str">
        <x:v>Fiche technique - 2026</x:v>
      </x:c>
      <x:c r="C14" s="28" t="str">
        <x:v>IEA PVPS - Fact Sheet: Floating Photovoltaic Power Plants</x:v>
      </x:c>
      <x:c r="D14" s="28" t="str">
        <x:v>Rappelle le caractère spécifique au site et au design des performances et des effets, ainsi que les priorites de recherche.</x:v>
      </x:c>
      <x:c r="E14" s="141" t="str">
        <x:v>https://iea-pvps.org/fact-sheets/fact-sheet-floating-photovoltaic-power-plants/</x:v>
      </x:c>
    </x:row>
    <x:row r="15" ht="68" customHeight="1">
      <x:c r="A15" s="195" t="str">
        <x:v>SCI-03</x:v>
      </x:c>
      <x:c r="B15" s="28" t="str">
        <x:v>Article scientifique - 2023, correction 2026</x:v>
      </x:c>
      <x:c r="C15" s="28" t="str">
        <x:v>Ilgen et al. - The impact of floating photovoltaic power plants on lake water température and stratification</x:v>
      </x:c>
      <x:c r="D15" s="28" t="str">
        <x:v>Mesures de terrain sur la température et la stratification; résultats à interpréter dans leur contexte et avec la correction publiée en 2026.</x:v>
      </x:c>
      <x:c r="E15" s="141" t="str">
        <x:v>https://doi.org/10.1038/s41598-023-34751-2</x:v>
      </x:c>
    </x:row>
    <x:row r="16" ht="68" customHeight="1">
      <x:c r="A16" s="195" t="str">
        <x:v>SCI-04</x:v>
      </x:c>
      <x:c r="B16" s="28" t="str">
        <x:v>Article scientifique - 2025</x:v>
      </x:c>
      <x:c r="C16" s="28" t="str">
        <x:v>Nobre et al. - Whole-lake experiment on floating photovoltaics and lake thermal responses</x:v>
      </x:c>
      <x:c r="D16" s="28" t="str">
        <x:v>Experience BACI sur plusieurs lacs montrant que le PV flottant peut modifier le régime thermique; ne permet pas un seuil universel d'acceptabilité.</x:v>
      </x:c>
      <x:c r="E16" s="141" t="str">
        <x:v>https://doi.org/10.1016/j.jenvman.2025.124230</x:v>
      </x:c>
    </x:row>
    <x:row r="17" ht="68" customHeight="1">
      <x:c r="A17" s="195" t="str">
        <x:v>SCI-05</x:v>
      </x:c>
      <x:c r="B17" s="28" t="str">
        <x:v>Article scientifique - 2023</x:v>
      </x:c>
      <x:c r="C17" s="28" t="str">
        <x:v>Bax et al. - Floating photovoltaic pilot project at the Oostvoornse lake: water quality effects of three system designs</x:v>
      </x:c>
      <x:c r="D17" s="28" t="str">
        <x:v>Suivi continu de la lumière, de la température et de l'oxygène sur trois conceptions; montre l'importance du design et du suivi local.</x:v>
      </x:c>
      <x:c r="E17" s="141" t="str">
        <x:v>https://doi.org/10.1016/j.egyr.2022.12.080</x:v>
      </x:c>
    </x:row>
    <x:row r="18" ht="68" customHeight="1">
      <x:c r="A18" s="195" t="str">
        <x:v>SCI-06</x:v>
      </x:c>
      <x:c r="B18" s="28" t="str">
        <x:v>Rapport scientifique - 2024</x:v>
      </x:c>
      <x:c r="C18" s="28" t="str">
        <x:v>NIVA and SINTEF - Environmental and societal effects and impacts of hydro floating solar power plants</x:v>
      </x:c>
      <x:c r="D18" s="28" t="str">
        <x:v>Analyse de scénarios de couverture et de variables environnementales et sociales; souligne la nécessité d'une évaluation spécifique au contexte.</x:v>
      </x:c>
      <x:c r="E18" s="141" t="str">
        <x:v>https://www.sintef.no/en/publications/publication/0198cc46349b-fbaaff94-e54d-413e-a9cb-3c9a98971b7e/</x:v>
      </x:c>
    </x:row>
    <x:row r="19" ht="68" customHeight="1">
      <x:c r="A19" s="195" t="str">
        <x:v>SCI-07</x:v>
      </x:c>
      <x:c r="B19" s="28" t="str">
        <x:v>Rapport de recherche - 2024</x:v>
      </x:c>
      <x:c r="C19" s="28" t="str">
        <x:v>Deltares - Large-scale floating photovoltaic systems and water quality of deep sand extraction lakes</x:v>
      </x:c>
      <x:c r="D19" s="28" t="str">
        <x:v>Retour de terrain sur la qualité de l'eau et identification des besoins de suivi pour les plans d'eau profonds artificiels.</x:v>
      </x:c>
      <x:c r="E19" s="141" t="str">
        <x:v>https://www.deltares.nl/expertise/publicaties/large-scale-floating-photovoltaic-systems-impact-the-water-quality-of-deep-sand-extraction-lakes-in-the-netherlands</x:v>
      </x:c>
    </x:row>
    <x:row r="20" ht="68" customHeight="1">
      <x:c r="A20" s="195" t="str">
        <x:v>TECH-01</x:v>
      </x:c>
      <x:c r="B20" s="28" t="str">
        <x:v>Guide technique - 2019</x:v>
      </x:c>
      <x:c r="C20" s="28" t="str">
        <x:v>World Bank Group, ESMAP and SERIS - Where Sun Meets Water: Floating Solar Handbook for Practitioners</x:v>
      </x:c>
      <x:c r="D20" s="28" t="str">
        <x:v>Cadre pratique pour la sélection du site, les enjeux environnementaux et sociaux et le suivi en construction et exploitation.</x:v>
      </x:c>
      <x:c r="E20" s="141" t="str">
        <x:v>https://documents1.worldbank.org/curated/en/418961572293438109/pdf/Where-Sun-Meets-Water-Floating-Solar-Handbook-for-Practitioners.pdf</x:v>
      </x:c>
    </x:row>
  </x:sheetData>
  <x:mergeCells>
    <x:mergeCell ref="A3:E3"/>
  </x:mergeCells>
  <x:pageMargins left="0.7" right="0.7" top="0.75" bottom="0.75" header="0.3" footer="0.3"/>
</x:worksheet>
</file>